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30-01-2024_14-13-37\"/>
    </mc:Choice>
  </mc:AlternateContent>
  <xr:revisionPtr revIDLastSave="0" documentId="13_ncr:1_{CDE5E112-D743-4204-9C51-34F6547A688C}" xr6:coauthVersionLast="47" xr6:coauthVersionMax="47" xr10:uidLastSave="{00000000-0000-0000-0000-000000000000}"/>
  <bookViews>
    <workbookView xWindow="-98" yWindow="-98" windowWidth="28996" windowHeight="15796" tabRatio="500" firstSheet="9" activeTab="13" xr2:uid="{00000000-000D-0000-FFFF-FFFF00000000}"/>
  </bookViews>
  <sheets>
    <sheet name="День1" sheetId="1" r:id="rId1"/>
    <sheet name="День 2" sheetId="2" r:id="rId2"/>
    <sheet name="День 3" sheetId="3" r:id="rId3"/>
    <sheet name="День 4" sheetId="4" r:id="rId4"/>
    <sheet name="День 5" sheetId="5" r:id="rId5"/>
    <sheet name="День 6" sheetId="6" r:id="rId6"/>
    <sheet name="День 7" sheetId="7" r:id="rId7"/>
    <sheet name="День 8" sheetId="8" r:id="rId8"/>
    <sheet name="День 9" sheetId="9" r:id="rId9"/>
    <sheet name="День 10" sheetId="10" r:id="rId10"/>
    <sheet name="ведомость контроля" sheetId="11" r:id="rId11"/>
    <sheet name="итого (среднее значение)" sheetId="12" r:id="rId12"/>
    <sheet name="таблица повторов блюд" sheetId="13" r:id="rId13"/>
    <sheet name="приложение 1" sheetId="14" r:id="rId14"/>
  </sheets>
  <definedNames>
    <definedName name="_xlnm.Print_Area" localSheetId="3">'День 4'!$A$1:$O$35</definedName>
    <definedName name="_xlnm.Print_Area" localSheetId="4">'День 5'!$A$1:$O$32</definedName>
    <definedName name="_xlnm.Print_Area" localSheetId="7">'День 8'!$A$1:$O$37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242" i="11" l="1"/>
  <c r="V244" i="11" s="1"/>
  <c r="F242" i="11"/>
  <c r="F244" i="11" s="1"/>
  <c r="AF240" i="11"/>
  <c r="AE240" i="11"/>
  <c r="AE242" i="11" s="1"/>
  <c r="AE244" i="11" s="1"/>
  <c r="AD240" i="11"/>
  <c r="AC240" i="11"/>
  <c r="AC242" i="11" s="1"/>
  <c r="AC244" i="11" s="1"/>
  <c r="AB240" i="11"/>
  <c r="AA240" i="11"/>
  <c r="AA242" i="11" s="1"/>
  <c r="AA244" i="11" s="1"/>
  <c r="Z240" i="11"/>
  <c r="Y240" i="11"/>
  <c r="Y242" i="11" s="1"/>
  <c r="Y244" i="11" s="1"/>
  <c r="X240" i="11"/>
  <c r="W240" i="11"/>
  <c r="W242" i="11" s="1"/>
  <c r="W244" i="11" s="1"/>
  <c r="V240" i="11"/>
  <c r="U240" i="11"/>
  <c r="T240" i="11"/>
  <c r="T242" i="11" s="1"/>
  <c r="T244" i="11" s="1"/>
  <c r="S240" i="11"/>
  <c r="S242" i="11" s="1"/>
  <c r="S244" i="11" s="1"/>
  <c r="R240" i="11"/>
  <c r="R242" i="11" s="1"/>
  <c r="R244" i="11" s="1"/>
  <c r="Q240" i="11"/>
  <c r="P240" i="11"/>
  <c r="O240" i="11"/>
  <c r="O242" i="11" s="1"/>
  <c r="O244" i="11" s="1"/>
  <c r="N240" i="11"/>
  <c r="M240" i="11"/>
  <c r="M242" i="11" s="1"/>
  <c r="M244" i="11" s="1"/>
  <c r="L240" i="11"/>
  <c r="K240" i="11"/>
  <c r="K242" i="11" s="1"/>
  <c r="K244" i="11" s="1"/>
  <c r="J240" i="11"/>
  <c r="I240" i="11"/>
  <c r="I242" i="11" s="1"/>
  <c r="I244" i="11" s="1"/>
  <c r="H240" i="11"/>
  <c r="G240" i="11"/>
  <c r="G242" i="11" s="1"/>
  <c r="G244" i="11" s="1"/>
  <c r="F240" i="11"/>
  <c r="E240" i="11"/>
  <c r="D240" i="11"/>
  <c r="D242" i="11" s="1"/>
  <c r="D244" i="11" s="1"/>
  <c r="AF217" i="11"/>
  <c r="AF242" i="11" s="1"/>
  <c r="AF244" i="11" s="1"/>
  <c r="AE217" i="11"/>
  <c r="AD217" i="11"/>
  <c r="AC217" i="11"/>
  <c r="AB217" i="11"/>
  <c r="AA217" i="11"/>
  <c r="Z217" i="11"/>
  <c r="Y217" i="11"/>
  <c r="X217" i="11"/>
  <c r="X242" i="11" s="1"/>
  <c r="X244" i="11" s="1"/>
  <c r="W217" i="11"/>
  <c r="V217" i="11"/>
  <c r="U217" i="11"/>
  <c r="T217" i="11"/>
  <c r="S217" i="11"/>
  <c r="R217" i="11"/>
  <c r="Q217" i="11"/>
  <c r="Q242" i="11" s="1"/>
  <c r="Q244" i="11" s="1"/>
  <c r="P217" i="11"/>
  <c r="P242" i="11" s="1"/>
  <c r="P244" i="11" s="1"/>
  <c r="O217" i="11"/>
  <c r="N217" i="11"/>
  <c r="M217" i="11"/>
  <c r="L217" i="11"/>
  <c r="K217" i="11"/>
  <c r="J217" i="11"/>
  <c r="I217" i="11"/>
  <c r="H217" i="11"/>
  <c r="H242" i="11" s="1"/>
  <c r="H244" i="11" s="1"/>
  <c r="G217" i="11"/>
  <c r="F217" i="11"/>
  <c r="E217" i="11"/>
  <c r="D217" i="11"/>
  <c r="AF193" i="11"/>
  <c r="AE193" i="11"/>
  <c r="AD193" i="11"/>
  <c r="AC193" i="11"/>
  <c r="AB193" i="11"/>
  <c r="AB242" i="11" s="1"/>
  <c r="AB244" i="11" s="1"/>
  <c r="AA193" i="11"/>
  <c r="Z193" i="11"/>
  <c r="Y193" i="11"/>
  <c r="X193" i="11"/>
  <c r="W193" i="11"/>
  <c r="V193" i="11"/>
  <c r="U193" i="11"/>
  <c r="U242" i="11" s="1"/>
  <c r="U244" i="11" s="1"/>
  <c r="T193" i="11"/>
  <c r="S193" i="11"/>
  <c r="R193" i="11"/>
  <c r="Q193" i="11"/>
  <c r="P193" i="11"/>
  <c r="O193" i="11"/>
  <c r="N193" i="11"/>
  <c r="M193" i="11"/>
  <c r="L193" i="11"/>
  <c r="L242" i="11" s="1"/>
  <c r="L244" i="11" s="1"/>
  <c r="K193" i="11"/>
  <c r="J193" i="11"/>
  <c r="I193" i="11"/>
  <c r="H193" i="11"/>
  <c r="G193" i="11"/>
  <c r="F193" i="11"/>
  <c r="E193" i="11"/>
  <c r="E242" i="11" s="1"/>
  <c r="E244" i="11" s="1"/>
  <c r="D193" i="11"/>
  <c r="AF166" i="11"/>
  <c r="AE166" i="11"/>
  <c r="AD166" i="11"/>
  <c r="AC166" i="11"/>
  <c r="AB166" i="11"/>
  <c r="AA166" i="11"/>
  <c r="Z166" i="11"/>
  <c r="Z242" i="11" s="1"/>
  <c r="Z244" i="11" s="1"/>
  <c r="Y166" i="11"/>
  <c r="X166" i="11"/>
  <c r="W166" i="11"/>
  <c r="V166" i="11"/>
  <c r="U166" i="11"/>
  <c r="T166" i="11"/>
  <c r="S166" i="11"/>
  <c r="R166" i="11"/>
  <c r="Q166" i="11"/>
  <c r="P166" i="11"/>
  <c r="O166" i="11"/>
  <c r="N166" i="11"/>
  <c r="M166" i="11"/>
  <c r="L166" i="11"/>
  <c r="K166" i="11"/>
  <c r="J166" i="11"/>
  <c r="J242" i="11" s="1"/>
  <c r="J244" i="11" s="1"/>
  <c r="I166" i="11"/>
  <c r="H166" i="11"/>
  <c r="G166" i="11"/>
  <c r="F166" i="11"/>
  <c r="E166" i="11"/>
  <c r="D166" i="11"/>
  <c r="AF143" i="11"/>
  <c r="AE143" i="11"/>
  <c r="AD143" i="11"/>
  <c r="AC143" i="11"/>
  <c r="AB143" i="11"/>
  <c r="AA143" i="11"/>
  <c r="Z143" i="11"/>
  <c r="Y143" i="11"/>
  <c r="X143" i="11"/>
  <c r="W143" i="11"/>
  <c r="V143" i="11"/>
  <c r="U143" i="11"/>
  <c r="T143" i="11"/>
  <c r="S143" i="11"/>
  <c r="R143" i="11"/>
  <c r="Q143" i="11"/>
  <c r="P143" i="11"/>
  <c r="O143" i="11"/>
  <c r="N143" i="11"/>
  <c r="M143" i="11"/>
  <c r="L143" i="11"/>
  <c r="K143" i="11"/>
  <c r="J143" i="11"/>
  <c r="I143" i="11"/>
  <c r="H143" i="11"/>
  <c r="G143" i="11"/>
  <c r="F143" i="11"/>
  <c r="E143" i="11"/>
  <c r="D143" i="11"/>
  <c r="AF120" i="11"/>
  <c r="AE120" i="11"/>
  <c r="AD120" i="11"/>
  <c r="AC120" i="11"/>
  <c r="AB120" i="11"/>
  <c r="AA120" i="11"/>
  <c r="Z120" i="11"/>
  <c r="Y120" i="11"/>
  <c r="X120" i="11"/>
  <c r="W120" i="11"/>
  <c r="V120" i="11"/>
  <c r="U120" i="11"/>
  <c r="T120" i="11"/>
  <c r="S120" i="11"/>
  <c r="R120" i="11"/>
  <c r="Q120" i="11"/>
  <c r="P120" i="11"/>
  <c r="O120" i="11"/>
  <c r="N120" i="11"/>
  <c r="M120" i="11"/>
  <c r="L120" i="11"/>
  <c r="K120" i="11"/>
  <c r="J120" i="11"/>
  <c r="I120" i="11"/>
  <c r="H120" i="11"/>
  <c r="G120" i="11"/>
  <c r="F120" i="11"/>
  <c r="E120" i="11"/>
  <c r="D120" i="11"/>
  <c r="AF97" i="11"/>
  <c r="AE97" i="11"/>
  <c r="AD97" i="11"/>
  <c r="AC97" i="11"/>
  <c r="AB97" i="11"/>
  <c r="AA97" i="11"/>
  <c r="Z97" i="11"/>
  <c r="Y97" i="11"/>
  <c r="X97" i="11"/>
  <c r="W97" i="11"/>
  <c r="V97" i="11"/>
  <c r="U97" i="11"/>
  <c r="T97" i="11"/>
  <c r="S97" i="11"/>
  <c r="R97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D97" i="11"/>
  <c r="AF74" i="11"/>
  <c r="AE74" i="11"/>
  <c r="AD74" i="11"/>
  <c r="AD242" i="11" s="1"/>
  <c r="AD244" i="11" s="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N242" i="11" s="1"/>
  <c r="N244" i="11" s="1"/>
  <c r="M74" i="11"/>
  <c r="L74" i="11"/>
  <c r="K74" i="11"/>
  <c r="J74" i="11"/>
  <c r="I74" i="11"/>
  <c r="H74" i="11"/>
  <c r="G74" i="11"/>
  <c r="F74" i="11"/>
  <c r="E74" i="11"/>
  <c r="D74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N33" i="10"/>
  <c r="L33" i="10"/>
  <c r="J33" i="10"/>
  <c r="H33" i="10"/>
  <c r="D33" i="10"/>
  <c r="O32" i="10"/>
  <c r="N32" i="10"/>
  <c r="M32" i="10"/>
  <c r="L32" i="10"/>
  <c r="K32" i="10"/>
  <c r="J32" i="10"/>
  <c r="H32" i="10"/>
  <c r="F32" i="10"/>
  <c r="E32" i="10"/>
  <c r="D32" i="10"/>
  <c r="C32" i="10"/>
  <c r="I30" i="10"/>
  <c r="I32" i="10" s="1"/>
  <c r="G29" i="10"/>
  <c r="G32" i="10" s="1"/>
  <c r="G28" i="10"/>
  <c r="O25" i="10"/>
  <c r="N25" i="10"/>
  <c r="M25" i="10"/>
  <c r="L25" i="10"/>
  <c r="K25" i="10"/>
  <c r="J25" i="10"/>
  <c r="H25" i="10"/>
  <c r="F25" i="10"/>
  <c r="E25" i="10"/>
  <c r="D25" i="10"/>
  <c r="C25" i="10"/>
  <c r="I23" i="10"/>
  <c r="I25" i="10" s="1"/>
  <c r="G22" i="10"/>
  <c r="G21" i="10"/>
  <c r="G20" i="10"/>
  <c r="G25" i="10" s="1"/>
  <c r="G19" i="10"/>
  <c r="G18" i="10"/>
  <c r="O16" i="10"/>
  <c r="O33" i="10" s="1"/>
  <c r="N16" i="10"/>
  <c r="M16" i="10"/>
  <c r="L16" i="10"/>
  <c r="K16" i="10"/>
  <c r="J16" i="10"/>
  <c r="I16" i="10"/>
  <c r="H16" i="10"/>
  <c r="G16" i="10"/>
  <c r="F16" i="10"/>
  <c r="F33" i="10" s="1"/>
  <c r="E16" i="10"/>
  <c r="D16" i="10"/>
  <c r="C16" i="10"/>
  <c r="G15" i="10"/>
  <c r="O13" i="10"/>
  <c r="N13" i="10"/>
  <c r="M13" i="10"/>
  <c r="M33" i="10" s="1"/>
  <c r="L13" i="10"/>
  <c r="K13" i="10"/>
  <c r="K33" i="10" s="1"/>
  <c r="J13" i="10"/>
  <c r="I13" i="10"/>
  <c r="I33" i="10" s="1"/>
  <c r="H13" i="10"/>
  <c r="F13" i="10"/>
  <c r="E13" i="10"/>
  <c r="E33" i="10" s="1"/>
  <c r="D13" i="10"/>
  <c r="C13" i="10"/>
  <c r="I11" i="10"/>
  <c r="G9" i="10"/>
  <c r="G13" i="10" s="1"/>
  <c r="G8" i="10"/>
  <c r="H32" i="9"/>
  <c r="E32" i="9"/>
  <c r="D32" i="9"/>
  <c r="O31" i="9"/>
  <c r="N31" i="9"/>
  <c r="M31" i="9"/>
  <c r="L31" i="9"/>
  <c r="K31" i="9"/>
  <c r="J31" i="9"/>
  <c r="I31" i="9"/>
  <c r="H31" i="9"/>
  <c r="F31" i="9"/>
  <c r="E31" i="9"/>
  <c r="D31" i="9"/>
  <c r="C31" i="9"/>
  <c r="G29" i="9"/>
  <c r="G28" i="9"/>
  <c r="G31" i="9" s="1"/>
  <c r="O26" i="9"/>
  <c r="N26" i="9"/>
  <c r="M26" i="9"/>
  <c r="L26" i="9"/>
  <c r="K26" i="9"/>
  <c r="K32" i="9" s="1"/>
  <c r="J26" i="9"/>
  <c r="H26" i="9"/>
  <c r="F26" i="9"/>
  <c r="E26" i="9"/>
  <c r="D26" i="9"/>
  <c r="C26" i="9"/>
  <c r="I24" i="9"/>
  <c r="I26" i="9" s="1"/>
  <c r="G23" i="9"/>
  <c r="G26" i="9" s="1"/>
  <c r="G22" i="9"/>
  <c r="G21" i="9"/>
  <c r="G20" i="9"/>
  <c r="O17" i="9"/>
  <c r="N17" i="9"/>
  <c r="M17" i="9"/>
  <c r="L17" i="9"/>
  <c r="K17" i="9"/>
  <c r="J17" i="9"/>
  <c r="I17" i="9"/>
  <c r="H17" i="9"/>
  <c r="F17" i="9"/>
  <c r="F32" i="9" s="1"/>
  <c r="E17" i="9"/>
  <c r="D17" i="9"/>
  <c r="C17" i="9"/>
  <c r="G16" i="9"/>
  <c r="G17" i="9" s="1"/>
  <c r="O14" i="9"/>
  <c r="O32" i="9" s="1"/>
  <c r="N14" i="9"/>
  <c r="N32" i="9" s="1"/>
  <c r="M14" i="9"/>
  <c r="M32" i="9" s="1"/>
  <c r="L14" i="9"/>
  <c r="L32" i="9" s="1"/>
  <c r="K14" i="9"/>
  <c r="J14" i="9"/>
  <c r="J32" i="9" s="1"/>
  <c r="H14" i="9"/>
  <c r="F14" i="9"/>
  <c r="E14" i="9"/>
  <c r="D14" i="9"/>
  <c r="C14" i="9"/>
  <c r="I13" i="9"/>
  <c r="I14" i="9" s="1"/>
  <c r="I32" i="9" s="1"/>
  <c r="G12" i="9"/>
  <c r="G14" i="9" s="1"/>
  <c r="G9" i="9"/>
  <c r="G8" i="9"/>
  <c r="O33" i="8"/>
  <c r="N33" i="8"/>
  <c r="M33" i="8"/>
  <c r="L33" i="8"/>
  <c r="K33" i="8"/>
  <c r="J33" i="8"/>
  <c r="I33" i="8"/>
  <c r="H33" i="8"/>
  <c r="F33" i="8"/>
  <c r="E33" i="8"/>
  <c r="D33" i="8"/>
  <c r="C33" i="8"/>
  <c r="G32" i="8"/>
  <c r="G31" i="8"/>
  <c r="G30" i="8"/>
  <c r="G33" i="8" s="1"/>
  <c r="G29" i="8"/>
  <c r="G28" i="8"/>
  <c r="O25" i="8"/>
  <c r="N25" i="8"/>
  <c r="M25" i="8"/>
  <c r="L25" i="8"/>
  <c r="K25" i="8"/>
  <c r="J25" i="8"/>
  <c r="H25" i="8"/>
  <c r="F25" i="8"/>
  <c r="E25" i="8"/>
  <c r="D25" i="8"/>
  <c r="C25" i="8"/>
  <c r="G24" i="8"/>
  <c r="G25" i="8" s="1"/>
  <c r="I23" i="8"/>
  <c r="I25" i="8" s="1"/>
  <c r="G22" i="8"/>
  <c r="G21" i="8"/>
  <c r="G20" i="8"/>
  <c r="O17" i="8"/>
  <c r="N17" i="8"/>
  <c r="N34" i="8" s="1"/>
  <c r="M17" i="8"/>
  <c r="M34" i="8" s="1"/>
  <c r="L17" i="8"/>
  <c r="K17" i="8"/>
  <c r="J17" i="8"/>
  <c r="I17" i="8"/>
  <c r="H17" i="8"/>
  <c r="H34" i="8" s="1"/>
  <c r="G17" i="8"/>
  <c r="F17" i="8"/>
  <c r="F34" i="8" s="1"/>
  <c r="E17" i="8"/>
  <c r="E34" i="8" s="1"/>
  <c r="D17" i="8"/>
  <c r="D34" i="8" s="1"/>
  <c r="C17" i="8"/>
  <c r="O14" i="8"/>
  <c r="O34" i="8" s="1"/>
  <c r="N14" i="8"/>
  <c r="M14" i="8"/>
  <c r="L14" i="8"/>
  <c r="L34" i="8" s="1"/>
  <c r="K14" i="8"/>
  <c r="K34" i="8" s="1"/>
  <c r="J14" i="8"/>
  <c r="J34" i="8" s="1"/>
  <c r="H14" i="8"/>
  <c r="F14" i="8"/>
  <c r="E14" i="8"/>
  <c r="D14" i="8"/>
  <c r="C14" i="8"/>
  <c r="I12" i="8"/>
  <c r="I14" i="8" s="1"/>
  <c r="G11" i="8"/>
  <c r="G14" i="8" s="1"/>
  <c r="G8" i="8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I29" i="7"/>
  <c r="G27" i="7"/>
  <c r="G26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G23" i="7"/>
  <c r="I22" i="7"/>
  <c r="G21" i="7"/>
  <c r="G20" i="7"/>
  <c r="G19" i="7"/>
  <c r="G18" i="7"/>
  <c r="G17" i="7"/>
  <c r="O15" i="7"/>
  <c r="O32" i="7" s="1"/>
  <c r="N15" i="7"/>
  <c r="N32" i="7" s="1"/>
  <c r="M15" i="7"/>
  <c r="L15" i="7"/>
  <c r="K15" i="7"/>
  <c r="K32" i="7" s="1"/>
  <c r="J15" i="7"/>
  <c r="J32" i="7" s="1"/>
  <c r="I15" i="7"/>
  <c r="H15" i="7"/>
  <c r="F15" i="7"/>
  <c r="F32" i="7" s="1"/>
  <c r="E15" i="7"/>
  <c r="E32" i="7" s="1"/>
  <c r="D15" i="7"/>
  <c r="D32" i="7" s="1"/>
  <c r="C15" i="7"/>
  <c r="G14" i="7"/>
  <c r="G15" i="7" s="1"/>
  <c r="O12" i="7"/>
  <c r="N12" i="7"/>
  <c r="M12" i="7"/>
  <c r="M32" i="7" s="1"/>
  <c r="L12" i="7"/>
  <c r="L32" i="7" s="1"/>
  <c r="K12" i="7"/>
  <c r="J12" i="7"/>
  <c r="I12" i="7"/>
  <c r="I32" i="7" s="1"/>
  <c r="H12" i="7"/>
  <c r="H32" i="7" s="1"/>
  <c r="F12" i="7"/>
  <c r="E12" i="7"/>
  <c r="D12" i="7"/>
  <c r="C12" i="7"/>
  <c r="I11" i="7"/>
  <c r="G10" i="7"/>
  <c r="G12" i="7" s="1"/>
  <c r="G9" i="7"/>
  <c r="G8" i="7"/>
  <c r="N31" i="6"/>
  <c r="M31" i="6"/>
  <c r="J31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G29" i="6"/>
  <c r="G28" i="6"/>
  <c r="G27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I23" i="6"/>
  <c r="G22" i="6"/>
  <c r="G21" i="6"/>
  <c r="G20" i="6"/>
  <c r="O17" i="6"/>
  <c r="N17" i="6"/>
  <c r="M17" i="6"/>
  <c r="L17" i="6"/>
  <c r="K17" i="6"/>
  <c r="K31" i="6" s="1"/>
  <c r="J17" i="6"/>
  <c r="I17" i="6"/>
  <c r="H17" i="6"/>
  <c r="G17" i="6"/>
  <c r="F17" i="6"/>
  <c r="E17" i="6"/>
  <c r="D17" i="6"/>
  <c r="C17" i="6"/>
  <c r="G16" i="6"/>
  <c r="O14" i="6"/>
  <c r="O31" i="6" s="1"/>
  <c r="N14" i="6"/>
  <c r="M14" i="6"/>
  <c r="L14" i="6"/>
  <c r="L31" i="6" s="1"/>
  <c r="K14" i="6"/>
  <c r="J14" i="6"/>
  <c r="I14" i="6"/>
  <c r="I31" i="6" s="1"/>
  <c r="H14" i="6"/>
  <c r="H31" i="6" s="1"/>
  <c r="G14" i="6"/>
  <c r="G31" i="6" s="1"/>
  <c r="F14" i="6"/>
  <c r="F31" i="6" s="1"/>
  <c r="E14" i="6"/>
  <c r="E31" i="6" s="1"/>
  <c r="D14" i="6"/>
  <c r="D31" i="6" s="1"/>
  <c r="C14" i="6"/>
  <c r="I13" i="6"/>
  <c r="G11" i="6"/>
  <c r="G9" i="6"/>
  <c r="L32" i="5"/>
  <c r="K32" i="5"/>
  <c r="H32" i="5"/>
  <c r="E32" i="5"/>
  <c r="O31" i="5"/>
  <c r="N31" i="5"/>
  <c r="M31" i="5"/>
  <c r="L31" i="5"/>
  <c r="K31" i="5"/>
  <c r="J31" i="5"/>
  <c r="I31" i="5"/>
  <c r="H31" i="5"/>
  <c r="F31" i="5"/>
  <c r="E31" i="5"/>
  <c r="D31" i="5"/>
  <c r="C31" i="5"/>
  <c r="G28" i="5"/>
  <c r="G31" i="5" s="1"/>
  <c r="O26" i="5"/>
  <c r="N26" i="5"/>
  <c r="M26" i="5"/>
  <c r="L26" i="5"/>
  <c r="K26" i="5"/>
  <c r="J26" i="5"/>
  <c r="H26" i="5"/>
  <c r="F26" i="5"/>
  <c r="E26" i="5"/>
  <c r="D26" i="5"/>
  <c r="C26" i="5"/>
  <c r="I24" i="5"/>
  <c r="I26" i="5" s="1"/>
  <c r="G23" i="5"/>
  <c r="G22" i="5"/>
  <c r="G21" i="5"/>
  <c r="G26" i="5" s="1"/>
  <c r="G20" i="5"/>
  <c r="O17" i="5"/>
  <c r="N17" i="5"/>
  <c r="M17" i="5"/>
  <c r="L17" i="5"/>
  <c r="K17" i="5"/>
  <c r="J17" i="5"/>
  <c r="J32" i="5" s="1"/>
  <c r="I17" i="5"/>
  <c r="H17" i="5"/>
  <c r="G17" i="5"/>
  <c r="F17" i="5"/>
  <c r="E17" i="5"/>
  <c r="D17" i="5"/>
  <c r="D32" i="5" s="1"/>
  <c r="C17" i="5"/>
  <c r="O14" i="5"/>
  <c r="O32" i="5" s="1"/>
  <c r="N14" i="5"/>
  <c r="N32" i="5" s="1"/>
  <c r="M14" i="5"/>
  <c r="M32" i="5" s="1"/>
  <c r="L14" i="5"/>
  <c r="K14" i="5"/>
  <c r="J14" i="5"/>
  <c r="H14" i="5"/>
  <c r="F14" i="5"/>
  <c r="F32" i="5" s="1"/>
  <c r="E14" i="5"/>
  <c r="D14" i="5"/>
  <c r="C14" i="5"/>
  <c r="I12" i="5"/>
  <c r="I14" i="5" s="1"/>
  <c r="I32" i="5" s="1"/>
  <c r="G8" i="5"/>
  <c r="G14" i="5" s="1"/>
  <c r="G32" i="5" s="1"/>
  <c r="M31" i="4"/>
  <c r="E31" i="4"/>
  <c r="D31" i="4"/>
  <c r="O30" i="4"/>
  <c r="N30" i="4"/>
  <c r="M30" i="4"/>
  <c r="L30" i="4"/>
  <c r="L31" i="4" s="1"/>
  <c r="K30" i="4"/>
  <c r="J30" i="4"/>
  <c r="I30" i="4"/>
  <c r="H30" i="4"/>
  <c r="F30" i="4"/>
  <c r="E30" i="4"/>
  <c r="D30" i="4"/>
  <c r="C30" i="4"/>
  <c r="G29" i="4"/>
  <c r="G30" i="4" s="1"/>
  <c r="G27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I22" i="4"/>
  <c r="G21" i="4"/>
  <c r="G19" i="4"/>
  <c r="G18" i="4"/>
  <c r="G17" i="4"/>
  <c r="O15" i="4"/>
  <c r="N15" i="4"/>
  <c r="N31" i="4" s="1"/>
  <c r="M15" i="4"/>
  <c r="L15" i="4"/>
  <c r="K15" i="4"/>
  <c r="J15" i="4"/>
  <c r="I15" i="4"/>
  <c r="H15" i="4"/>
  <c r="G15" i="4"/>
  <c r="F15" i="4"/>
  <c r="E15" i="4"/>
  <c r="D15" i="4"/>
  <c r="C15" i="4"/>
  <c r="O12" i="4"/>
  <c r="O31" i="4" s="1"/>
  <c r="N12" i="4"/>
  <c r="M12" i="4"/>
  <c r="L12" i="4"/>
  <c r="K12" i="4"/>
  <c r="K31" i="4" s="1"/>
  <c r="J12" i="4"/>
  <c r="J31" i="4" s="1"/>
  <c r="I12" i="4"/>
  <c r="I31" i="4" s="1"/>
  <c r="H12" i="4"/>
  <c r="H31" i="4" s="1"/>
  <c r="G12" i="4"/>
  <c r="F12" i="4"/>
  <c r="F31" i="4" s="1"/>
  <c r="E12" i="4"/>
  <c r="D12" i="4"/>
  <c r="C12" i="4"/>
  <c r="I11" i="4"/>
  <c r="G10" i="4"/>
  <c r="G9" i="4"/>
  <c r="J32" i="3"/>
  <c r="O31" i="3"/>
  <c r="N31" i="3"/>
  <c r="M31" i="3"/>
  <c r="L31" i="3"/>
  <c r="K31" i="3"/>
  <c r="J31" i="3"/>
  <c r="I31" i="3"/>
  <c r="H31" i="3"/>
  <c r="F31" i="3"/>
  <c r="E31" i="3"/>
  <c r="D31" i="3"/>
  <c r="C31" i="3"/>
  <c r="G30" i="3"/>
  <c r="G31" i="3" s="1"/>
  <c r="G32" i="3" s="1"/>
  <c r="I29" i="3"/>
  <c r="G28" i="3"/>
  <c r="G27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G23" i="3"/>
  <c r="I22" i="3"/>
  <c r="G21" i="3"/>
  <c r="G20" i="3"/>
  <c r="G19" i="3"/>
  <c r="G18" i="3"/>
  <c r="O15" i="3"/>
  <c r="O32" i="3" s="1"/>
  <c r="N15" i="3"/>
  <c r="N32" i="3" s="1"/>
  <c r="M15" i="3"/>
  <c r="L15" i="3"/>
  <c r="K15" i="3"/>
  <c r="K32" i="3" s="1"/>
  <c r="J15" i="3"/>
  <c r="I15" i="3"/>
  <c r="H15" i="3"/>
  <c r="G15" i="3"/>
  <c r="F15" i="3"/>
  <c r="F32" i="3" s="1"/>
  <c r="E15" i="3"/>
  <c r="D15" i="3"/>
  <c r="C15" i="3"/>
  <c r="G14" i="3"/>
  <c r="O12" i="3"/>
  <c r="N12" i="3"/>
  <c r="M12" i="3"/>
  <c r="M32" i="3" s="1"/>
  <c r="L12" i="3"/>
  <c r="L32" i="3" s="1"/>
  <c r="K12" i="3"/>
  <c r="J12" i="3"/>
  <c r="I12" i="3"/>
  <c r="I32" i="3" s="1"/>
  <c r="H12" i="3"/>
  <c r="H32" i="3" s="1"/>
  <c r="G12" i="3"/>
  <c r="F12" i="3"/>
  <c r="E12" i="3"/>
  <c r="E32" i="3" s="1"/>
  <c r="D12" i="3"/>
  <c r="D32" i="3" s="1"/>
  <c r="C12" i="3"/>
  <c r="G11" i="3"/>
  <c r="G9" i="3"/>
  <c r="N35" i="2"/>
  <c r="M35" i="2"/>
  <c r="L35" i="2"/>
  <c r="H35" i="2"/>
  <c r="D35" i="2"/>
  <c r="O34" i="2"/>
  <c r="O35" i="2" s="1"/>
  <c r="N34" i="2"/>
  <c r="M34" i="2"/>
  <c r="L34" i="2"/>
  <c r="K34" i="2"/>
  <c r="J34" i="2"/>
  <c r="H34" i="2"/>
  <c r="F34" i="2"/>
  <c r="E34" i="2"/>
  <c r="D34" i="2"/>
  <c r="C34" i="2"/>
  <c r="I32" i="2"/>
  <c r="I34" i="2" s="1"/>
  <c r="G31" i="2"/>
  <c r="G34" i="2" s="1"/>
  <c r="G30" i="2"/>
  <c r="G29" i="2"/>
  <c r="G28" i="2"/>
  <c r="O26" i="2"/>
  <c r="N26" i="2"/>
  <c r="M26" i="2"/>
  <c r="L26" i="2"/>
  <c r="K26" i="2"/>
  <c r="J26" i="2"/>
  <c r="J35" i="2" s="1"/>
  <c r="H26" i="2"/>
  <c r="F26" i="2"/>
  <c r="E26" i="2"/>
  <c r="D26" i="2"/>
  <c r="C26" i="2"/>
  <c r="I24" i="2"/>
  <c r="I26" i="2" s="1"/>
  <c r="G23" i="2"/>
  <c r="G26" i="2" s="1"/>
  <c r="G22" i="2"/>
  <c r="G21" i="2"/>
  <c r="O17" i="2"/>
  <c r="N17" i="2"/>
  <c r="M17" i="2"/>
  <c r="L17" i="2"/>
  <c r="K17" i="2"/>
  <c r="K35" i="2" s="1"/>
  <c r="J17" i="2"/>
  <c r="I17" i="2"/>
  <c r="H17" i="2"/>
  <c r="F17" i="2"/>
  <c r="F35" i="2" s="1"/>
  <c r="E17" i="2"/>
  <c r="D17" i="2"/>
  <c r="C17" i="2"/>
  <c r="G15" i="2"/>
  <c r="G17" i="2" s="1"/>
  <c r="O13" i="2"/>
  <c r="N13" i="2"/>
  <c r="M13" i="2"/>
  <c r="L13" i="2"/>
  <c r="K13" i="2"/>
  <c r="J13" i="2"/>
  <c r="I13" i="2"/>
  <c r="H13" i="2"/>
  <c r="F13" i="2"/>
  <c r="E13" i="2"/>
  <c r="E35" i="2" s="1"/>
  <c r="D13" i="2"/>
  <c r="C13" i="2"/>
  <c r="I12" i="2"/>
  <c r="G10" i="2"/>
  <c r="G13" i="2" s="1"/>
  <c r="G9" i="2"/>
  <c r="G8" i="2"/>
  <c r="J29" i="1"/>
  <c r="H29" i="1"/>
  <c r="H4" i="12" s="1"/>
  <c r="H5" i="12" s="1"/>
  <c r="F29" i="1"/>
  <c r="E29" i="1"/>
  <c r="O28" i="1"/>
  <c r="N28" i="1"/>
  <c r="M28" i="1"/>
  <c r="L28" i="1"/>
  <c r="K28" i="1"/>
  <c r="J28" i="1"/>
  <c r="I28" i="1"/>
  <c r="H28" i="1"/>
  <c r="F28" i="1"/>
  <c r="E28" i="1"/>
  <c r="D28" i="1"/>
  <c r="C28" i="1"/>
  <c r="G26" i="1"/>
  <c r="G28" i="1" s="1"/>
  <c r="D11" i="12" s="1"/>
  <c r="O24" i="1"/>
  <c r="N24" i="1"/>
  <c r="M24" i="1"/>
  <c r="L24" i="1"/>
  <c r="K24" i="1"/>
  <c r="J24" i="1"/>
  <c r="H24" i="1"/>
  <c r="F24" i="1"/>
  <c r="E24" i="1"/>
  <c r="D24" i="1"/>
  <c r="C24" i="1"/>
  <c r="G23" i="1"/>
  <c r="I22" i="1"/>
  <c r="I24" i="1" s="1"/>
  <c r="G21" i="1"/>
  <c r="G20" i="1"/>
  <c r="G19" i="1"/>
  <c r="G18" i="1"/>
  <c r="G24" i="1" s="1"/>
  <c r="D10" i="12" s="1"/>
  <c r="O15" i="1"/>
  <c r="N15" i="1"/>
  <c r="M15" i="1"/>
  <c r="L15" i="1"/>
  <c r="K15" i="1"/>
  <c r="J15" i="1"/>
  <c r="I15" i="1"/>
  <c r="H15" i="1"/>
  <c r="G15" i="1"/>
  <c r="D9" i="12" s="1"/>
  <c r="F15" i="1"/>
  <c r="E15" i="1"/>
  <c r="D15" i="1"/>
  <c r="C15" i="1"/>
  <c r="O12" i="1"/>
  <c r="O29" i="1" s="1"/>
  <c r="N12" i="1"/>
  <c r="N29" i="1" s="1"/>
  <c r="N4" i="12" s="1"/>
  <c r="N5" i="12" s="1"/>
  <c r="M12" i="1"/>
  <c r="M29" i="1" s="1"/>
  <c r="M4" i="12" s="1"/>
  <c r="M5" i="12" s="1"/>
  <c r="L12" i="1"/>
  <c r="L29" i="1" s="1"/>
  <c r="L4" i="12" s="1"/>
  <c r="L5" i="12" s="1"/>
  <c r="K12" i="1"/>
  <c r="K29" i="1" s="1"/>
  <c r="J12" i="1"/>
  <c r="H12" i="1"/>
  <c r="F12" i="1"/>
  <c r="E12" i="1"/>
  <c r="D12" i="1"/>
  <c r="D29" i="1" s="1"/>
  <c r="C12" i="1"/>
  <c r="I11" i="1"/>
  <c r="I12" i="1" s="1"/>
  <c r="I29" i="1" s="1"/>
  <c r="G9" i="1"/>
  <c r="G8" i="1"/>
  <c r="G12" i="1" s="1"/>
  <c r="J4" i="12" l="1"/>
  <c r="J5" i="12" s="1"/>
  <c r="O4" i="12"/>
  <c r="O5" i="12" s="1"/>
  <c r="G32" i="7"/>
  <c r="G34" i="8"/>
  <c r="I34" i="8"/>
  <c r="G35" i="2"/>
  <c r="D8" i="12"/>
  <c r="G29" i="1"/>
  <c r="D4" i="12"/>
  <c r="G32" i="9"/>
  <c r="G15" i="9"/>
  <c r="G31" i="4"/>
  <c r="I35" i="2"/>
  <c r="I4" i="12" s="1"/>
  <c r="I5" i="12" s="1"/>
  <c r="G33" i="10"/>
  <c r="K4" i="12"/>
  <c r="K5" i="12" s="1"/>
  <c r="E4" i="12"/>
  <c r="F4" i="12"/>
  <c r="D5" i="12" l="1"/>
  <c r="D7" i="12"/>
  <c r="G4" i="12"/>
  <c r="G5" i="12" s="1"/>
  <c r="G6" i="12" s="1"/>
  <c r="F5" i="12"/>
  <c r="F7" i="12"/>
  <c r="E5" i="12"/>
  <c r="E6" i="12"/>
  <c r="F6" i="12" l="1"/>
  <c r="D6" i="12"/>
</calcChain>
</file>

<file path=xl/sharedStrings.xml><?xml version="1.0" encoding="utf-8"?>
<sst xmlns="http://schemas.openxmlformats.org/spreadsheetml/2006/main" count="1246" uniqueCount="293">
  <si>
    <r>
      <rPr>
        <b/>
        <sz val="11"/>
        <rFont val="Times New Roman"/>
        <family val="1"/>
        <charset val="204"/>
      </rPr>
      <t>День</t>
    </r>
    <r>
      <rPr>
        <sz val="11"/>
        <rFont val="Times New Roman"/>
        <family val="1"/>
        <charset val="204"/>
      </rPr>
      <t>: 1</t>
    </r>
  </si>
  <si>
    <r>
      <rPr>
        <b/>
        <sz val="11"/>
        <rFont val="Times New Roman"/>
        <family val="1"/>
        <charset val="204"/>
      </rPr>
      <t>Неделя</t>
    </r>
    <r>
      <rPr>
        <sz val="11"/>
        <rFont val="Times New Roman"/>
        <family val="1"/>
        <charset val="204"/>
      </rPr>
      <t>:</t>
    </r>
  </si>
  <si>
    <t>первая</t>
  </si>
  <si>
    <r>
      <rPr>
        <b/>
        <sz val="11"/>
        <rFont val="Times New Roman"/>
        <family val="1"/>
        <charset val="204"/>
      </rPr>
      <t>Сезон</t>
    </r>
    <r>
      <rPr>
        <sz val="11"/>
        <rFont val="Times New Roman"/>
        <family val="1"/>
        <charset val="204"/>
      </rPr>
      <t>: зимне-весенний</t>
    </r>
  </si>
  <si>
    <r>
      <rPr>
        <b/>
        <sz val="11"/>
        <rFont val="Times New Roman"/>
        <family val="1"/>
        <charset val="204"/>
      </rPr>
      <t>Возрастная категория</t>
    </r>
    <r>
      <rPr>
        <sz val="11"/>
        <rFont val="Times New Roman"/>
        <family val="1"/>
        <charset val="204"/>
      </rPr>
      <t>:от 1 до 3 лет</t>
    </r>
  </si>
  <si>
    <t>№ рец</t>
  </si>
  <si>
    <t>Приём пищи, наименование блюда</t>
  </si>
  <si>
    <t>Масса порций,г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</si>
  <si>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</si>
  <si>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</si>
  <si>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</si>
  <si>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</si>
  <si>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</si>
  <si>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</si>
  <si>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</si>
  <si>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r>
      <rPr>
        <sz val="10"/>
        <rFont val="Times New Roman"/>
        <family val="1"/>
        <charset val="204"/>
      </rPr>
      <t xml:space="preserve"> B</t>
    </r>
    <r>
      <rPr>
        <vertAlign val="subscript"/>
        <sz val="10"/>
        <rFont val="Times New Roman"/>
        <family val="1"/>
        <charset val="204"/>
      </rPr>
      <t>1</t>
    </r>
  </si>
  <si>
    <t>C</t>
  </si>
  <si>
    <t>А</t>
  </si>
  <si>
    <t>E</t>
  </si>
  <si>
    <t>Ca</t>
  </si>
  <si>
    <t>P</t>
  </si>
  <si>
    <t>Mg</t>
  </si>
  <si>
    <t>Fe</t>
  </si>
  <si>
    <t>Завтрак</t>
  </si>
  <si>
    <t>Яйца варенные</t>
  </si>
  <si>
    <t>ТТК № 1 (182)</t>
  </si>
  <si>
    <t>Каша жидкая молочная (рисовая)</t>
  </si>
  <si>
    <t>ТТК № 2 (392*)</t>
  </si>
  <si>
    <t xml:space="preserve">Чай с сахаром </t>
  </si>
  <si>
    <t>150</t>
  </si>
  <si>
    <t>ПР</t>
  </si>
  <si>
    <t>Хлеб пшеничный</t>
  </si>
  <si>
    <t>Итого за завтрак:</t>
  </si>
  <si>
    <t>2-ой завтрак</t>
  </si>
  <si>
    <t>**</t>
  </si>
  <si>
    <t>Фрукты свежие (апельсин)</t>
  </si>
  <si>
    <t>Итого за 2-ой завтрак:</t>
  </si>
  <si>
    <t>Обед</t>
  </si>
  <si>
    <t>Овощи натуральные соленые (огурцы)</t>
  </si>
  <si>
    <t>ТТК 3 (101)</t>
  </si>
  <si>
    <t>Суп картофельный с крупой (гречневая)</t>
  </si>
  <si>
    <t>Шницель рубленый (говядина)</t>
  </si>
  <si>
    <t>Капуста тушеная</t>
  </si>
  <si>
    <t>ТТК № 4 (349)</t>
  </si>
  <si>
    <t>Компот из смеси сухофруктов</t>
  </si>
  <si>
    <t>Хлеб ржаной</t>
  </si>
  <si>
    <t>Итого за обед:</t>
  </si>
  <si>
    <t xml:space="preserve"> Уплотнённый полдник:</t>
  </si>
  <si>
    <t>Оладьи со сгущенным молоком</t>
  </si>
  <si>
    <t>Кисломолочный продукт  (Кефир м.д.ж. 2,5 %)</t>
  </si>
  <si>
    <t>Итого за уплотненный полдник:</t>
  </si>
  <si>
    <t>Итого за день:</t>
  </si>
  <si>
    <t>* Сборник технических нормативов — сборник рецептур блюд и кулинарных изделий для питания детей в дошкольных образовательных учреждениях/ Под ред.М.П. Могильного и В.А. Тутельяна.- М.: ДеЛи плюс, 2010.-628 с.</t>
  </si>
  <si>
    <t>** «Таблицы химического состава и калорийности Российских продуктов питания» Скурихин И.М., Тутельян В.А.</t>
  </si>
  <si>
    <r>
      <rPr>
        <b/>
        <sz val="11"/>
        <rFont val="Times New Roman"/>
        <family val="1"/>
        <charset val="204"/>
      </rPr>
      <t>День</t>
    </r>
    <r>
      <rPr>
        <sz val="11"/>
        <rFont val="Times New Roman"/>
        <family val="1"/>
        <charset val="204"/>
      </rPr>
      <t>: 2</t>
    </r>
  </si>
  <si>
    <t>Салат из моркови с яблоками</t>
  </si>
  <si>
    <t>Каша жидкая с маслом («Геркулес»)</t>
  </si>
  <si>
    <t>ТТК № 5 (382)</t>
  </si>
  <si>
    <t>Какао на молоке</t>
  </si>
  <si>
    <t>Масло сливочное</t>
  </si>
  <si>
    <t>ТТК № 6</t>
  </si>
  <si>
    <t>Овощи свежие (морковные палочки)</t>
  </si>
  <si>
    <t>*</t>
  </si>
  <si>
    <t>Фрукты свежие (груши)</t>
  </si>
  <si>
    <t>Овощи натуральные соленые (томаты)</t>
  </si>
  <si>
    <t>Суп картофельный с макаронными изделиями</t>
  </si>
  <si>
    <t>Печень жареная</t>
  </si>
  <si>
    <t>Рагу овощное</t>
  </si>
  <si>
    <t>ТТК № 7  (342)</t>
  </si>
  <si>
    <t>Компот из свежих плодов (вишня замороженная)</t>
  </si>
  <si>
    <t>Салат из квашенной капусты</t>
  </si>
  <si>
    <t>ТТК № 8 (231)</t>
  </si>
  <si>
    <t>Поджарка из рыбы (минтай)</t>
  </si>
  <si>
    <t>60</t>
  </si>
  <si>
    <t>Пюре картофельное</t>
  </si>
  <si>
    <t>Чай с лимоном</t>
  </si>
  <si>
    <t>Печенье сахарное</t>
  </si>
  <si>
    <t>* «Таблицы химического состава и калорийности Российских продуктов питания» Скурихин И.М., Тутельян В.А.</t>
  </si>
  <si>
    <r>
      <rPr>
        <b/>
        <sz val="11"/>
        <rFont val="Times New Roman"/>
        <family val="1"/>
        <charset val="204"/>
      </rPr>
      <t>День</t>
    </r>
    <r>
      <rPr>
        <sz val="11"/>
        <rFont val="Times New Roman"/>
        <family val="1"/>
        <charset val="204"/>
      </rPr>
      <t>: 3</t>
    </r>
  </si>
  <si>
    <t>Салат из моркови с изюмом</t>
  </si>
  <si>
    <t>ТТК № 9 (208)</t>
  </si>
  <si>
    <t>Лапшевник с творогом со сметаной</t>
  </si>
  <si>
    <t>ТТК № 10 (379)</t>
  </si>
  <si>
    <t>Кофейный напиток на молоке</t>
  </si>
  <si>
    <t>Кисломолочный продукт м.д.ж. 2,5 % (Ряженка)</t>
  </si>
  <si>
    <t>Салат из белокочанной капусты с яблоками</t>
  </si>
  <si>
    <t>Суп картофельный с рыбными фрикадельками</t>
  </si>
  <si>
    <t>Котлеты рубленные из птицы</t>
  </si>
  <si>
    <t>Свекла, тушенная в сметанном соусе</t>
  </si>
  <si>
    <t>110</t>
  </si>
  <si>
    <t>Компот из свежих плодов (яблоки)</t>
  </si>
  <si>
    <t>Салат из соленых огурцов</t>
  </si>
  <si>
    <t>Жаркое по-домашнему</t>
  </si>
  <si>
    <t>ТТК № 11 (359)</t>
  </si>
  <si>
    <t>Кисель из сока плодового или ягодного с сахаром</t>
  </si>
  <si>
    <t>20</t>
  </si>
  <si>
    <r>
      <rPr>
        <b/>
        <sz val="11"/>
        <rFont val="Times New Roman"/>
        <family val="1"/>
        <charset val="204"/>
      </rPr>
      <t>День</t>
    </r>
    <r>
      <rPr>
        <sz val="11"/>
        <rFont val="Times New Roman"/>
        <family val="1"/>
        <charset val="204"/>
      </rPr>
      <t>: 4</t>
    </r>
  </si>
  <si>
    <t>51 (ОП)*</t>
  </si>
  <si>
    <t xml:space="preserve">Консервы овощные (икра кабачковая) </t>
  </si>
  <si>
    <t>215 **</t>
  </si>
  <si>
    <t>Омлет натуральный</t>
  </si>
  <si>
    <t>ТТК № 12 (378)</t>
  </si>
  <si>
    <t>Чай с молоком</t>
  </si>
  <si>
    <t>***</t>
  </si>
  <si>
    <t>Фрукты свежие (банан)</t>
  </si>
  <si>
    <t>Горох овощной отварной (консервированный)</t>
  </si>
  <si>
    <t>30</t>
  </si>
  <si>
    <t>Борщ с капустой и картофелем</t>
  </si>
  <si>
    <t>Биточки рубленные (говядина)</t>
  </si>
  <si>
    <t xml:space="preserve">Каша вязкая гречневая </t>
  </si>
  <si>
    <t>Плов из отварной говядины</t>
  </si>
  <si>
    <t>* ОП —  Сборник технических нормативов. Сборник рецептур на продукцию общественного питания / Составитель Могильный М.П. – М.: ДеЛи плюс, 2011. – 1008с.</t>
  </si>
  <si>
    <t>** Сборник технических нормативов — сборник рецептур блюд и кулинарных изделий для питания детей в дошкольных образовательных учреждениях/ Под ред.М.П. Могильного и В.А. Тутельяна.- М.: ДеЛи плюс, 2010.-628 с.</t>
  </si>
  <si>
    <r>
      <rPr>
        <b/>
        <sz val="11"/>
        <rFont val="Times New Roman"/>
        <family val="1"/>
        <charset val="204"/>
      </rPr>
      <t>День</t>
    </r>
    <r>
      <rPr>
        <sz val="11"/>
        <rFont val="Times New Roman"/>
        <family val="1"/>
        <charset val="204"/>
      </rPr>
      <t>: 5</t>
    </r>
  </si>
  <si>
    <t>ТТК № 13 (121)</t>
  </si>
  <si>
    <t>Суп молочный с крупой (пшено)</t>
  </si>
  <si>
    <t>Сыр российский (порциями)</t>
  </si>
  <si>
    <t>5</t>
  </si>
  <si>
    <t>Салат из белокочанной капусты</t>
  </si>
  <si>
    <t xml:space="preserve">Суп картофельный с клёцками/ с птицей </t>
  </si>
  <si>
    <t>Рыба припущенная</t>
  </si>
  <si>
    <t>Каша рисовая с изюмом</t>
  </si>
  <si>
    <t xml:space="preserve">Пирожки печенные (простые) с повидлом </t>
  </si>
  <si>
    <t>Сок натуральный промышленного производства (абрикосовый)</t>
  </si>
  <si>
    <r>
      <rPr>
        <b/>
        <sz val="11"/>
        <rFont val="Times New Roman"/>
        <family val="1"/>
        <charset val="204"/>
      </rPr>
      <t>День</t>
    </r>
    <r>
      <rPr>
        <sz val="11"/>
        <rFont val="Times New Roman"/>
        <family val="1"/>
        <charset val="204"/>
      </rPr>
      <t>: 6</t>
    </r>
  </si>
  <si>
    <t>вторая</t>
  </si>
  <si>
    <t>Суп молочный с крупой («Геркулес»)</t>
  </si>
  <si>
    <t>Сок натуральный промышленного производства в индивидуальной упаковке (яблоко)</t>
  </si>
  <si>
    <t>Суп картофельный с бобовыми (горох)</t>
  </si>
  <si>
    <t>ТТК № 14 (258)</t>
  </si>
  <si>
    <t>Мясо духовое (говядина)</t>
  </si>
  <si>
    <t>Вареники ленивые отварные со сметаной</t>
  </si>
  <si>
    <t>ТТК № 15 (354)</t>
  </si>
  <si>
    <t>Кисель из сухофруктов</t>
  </si>
  <si>
    <t>Булочка «Веснушка»</t>
  </si>
  <si>
    <r>
      <rPr>
        <b/>
        <sz val="11"/>
        <rFont val="Times New Roman"/>
        <family val="1"/>
        <charset val="204"/>
      </rPr>
      <t>День</t>
    </r>
    <r>
      <rPr>
        <sz val="11"/>
        <rFont val="Times New Roman"/>
        <family val="1"/>
        <charset val="204"/>
      </rPr>
      <t>: 7</t>
    </r>
  </si>
  <si>
    <t>ТТК № 16 (216*)</t>
  </si>
  <si>
    <t>Омлет с сыром</t>
  </si>
  <si>
    <t>Молоко кипяченное</t>
  </si>
  <si>
    <t>Салат из свеклы с зеленым горошком</t>
  </si>
  <si>
    <t>Щи из квашеной капусты с картофелем</t>
  </si>
  <si>
    <t>Котлеты рубленые (говядина)</t>
  </si>
  <si>
    <t>Каша вязкая (пшеничная)</t>
  </si>
  <si>
    <t>54*</t>
  </si>
  <si>
    <t>Икра свекольная</t>
  </si>
  <si>
    <t>Запеканка картофельная с субпродуктами</t>
  </si>
  <si>
    <t>* Сборник рецептур блюд и кулинарных изделий для питания детей в дошкольных образовательных учреждениях / Под ред.М.П. Могильного и В.А. Тутельяна.- М.: ДеЛи принт, 2010.-628 с.</t>
  </si>
  <si>
    <r>
      <rPr>
        <b/>
        <sz val="11"/>
        <rFont val="Times New Roman"/>
        <family val="1"/>
        <charset val="204"/>
      </rPr>
      <t>День</t>
    </r>
    <r>
      <rPr>
        <sz val="11"/>
        <rFont val="Times New Roman"/>
        <family val="1"/>
        <charset val="204"/>
      </rPr>
      <t>: 8</t>
    </r>
  </si>
  <si>
    <t>Суп молочный с крупой (гречневая)</t>
  </si>
  <si>
    <t>10</t>
  </si>
  <si>
    <t>Сушки простые</t>
  </si>
  <si>
    <t>Суп картофельный с крупой (пшено)</t>
  </si>
  <si>
    <t>ТТК № 17 (291)</t>
  </si>
  <si>
    <t>Плов из птицы</t>
  </si>
  <si>
    <t>Сок натуральный промышленного производства (яблоко)</t>
  </si>
  <si>
    <t>Рыба отварная (минтай)</t>
  </si>
  <si>
    <t>Картофель отварной</t>
  </si>
  <si>
    <t>Оладьи с повидлом</t>
  </si>
  <si>
    <r>
      <rPr>
        <b/>
        <sz val="11"/>
        <rFont val="Times New Roman"/>
        <family val="1"/>
        <charset val="204"/>
      </rPr>
      <t>День</t>
    </r>
    <r>
      <rPr>
        <sz val="11"/>
        <rFont val="Times New Roman"/>
        <family val="1"/>
        <charset val="204"/>
      </rPr>
      <t>: 9</t>
    </r>
  </si>
  <si>
    <t>ТТК № 42 (372)</t>
  </si>
  <si>
    <t>Яблоки печеные</t>
  </si>
  <si>
    <t>ТТК № 18 (121)</t>
  </si>
  <si>
    <t>Суп молочный с крупой (манная)</t>
  </si>
  <si>
    <t>Борщ</t>
  </si>
  <si>
    <t>Гуляш из отварного мяса</t>
  </si>
  <si>
    <t>Макаронные изделия отварные</t>
  </si>
  <si>
    <t>Запеканка из творога с молоком сгущенным</t>
  </si>
  <si>
    <t xml:space="preserve">**  </t>
  </si>
  <si>
    <t>*ОП —  Сборник технических нормативов. Сборник рецептур на продукцию общественного питания / Составитель Могильный М.П. – М.: ДеЛи плюс, 2011. – 1008с.</t>
  </si>
  <si>
    <r>
      <rPr>
        <b/>
        <sz val="11"/>
        <rFont val="Times New Roman"/>
        <family val="1"/>
        <charset val="204"/>
      </rPr>
      <t>День</t>
    </r>
    <r>
      <rPr>
        <sz val="11"/>
        <rFont val="Times New Roman"/>
        <family val="1"/>
        <charset val="204"/>
      </rPr>
      <t>: 10</t>
    </r>
  </si>
  <si>
    <t>215*</t>
  </si>
  <si>
    <t>ТТК № 20 (120)</t>
  </si>
  <si>
    <t>Суп молочный с макаронными изделиями</t>
  </si>
  <si>
    <t>Рассольник ленинградский</t>
  </si>
  <si>
    <t>Котлеты или биточки рыбные (минтай)</t>
  </si>
  <si>
    <t>298*</t>
  </si>
  <si>
    <t>Ленивые голубцы</t>
  </si>
  <si>
    <t>ТТК 16 (350)</t>
  </si>
  <si>
    <t>Кисель из ягод свежих (вишня замороженная)</t>
  </si>
  <si>
    <t>*ОП — Сборник рецептур блюд и кулинарных изделий для питания детей в дошкольных образовательных учреждениях / Под ред.М.П. Могильного и В.А. Тутельяна.- М.: ДеЛи принт, 2010.-628 с.</t>
  </si>
  <si>
    <t>№ рец.</t>
  </si>
  <si>
    <t>Название</t>
  </si>
  <si>
    <t>Выход, г, мл</t>
  </si>
  <si>
    <t>Хлеб ржан</t>
  </si>
  <si>
    <t>Хлеб пшенич</t>
  </si>
  <si>
    <t>Мука пшеничн</t>
  </si>
  <si>
    <t>Крупы, бобовые</t>
  </si>
  <si>
    <t>Макарон. издел</t>
  </si>
  <si>
    <t>Картофель</t>
  </si>
  <si>
    <t xml:space="preserve">Овощи </t>
  </si>
  <si>
    <t>Фрукты свежие</t>
  </si>
  <si>
    <t>Сухофрукты</t>
  </si>
  <si>
    <t>Соки</t>
  </si>
  <si>
    <t>Мясо</t>
  </si>
  <si>
    <t>Субпродукты</t>
  </si>
  <si>
    <t>Птица</t>
  </si>
  <si>
    <t>Рыба</t>
  </si>
  <si>
    <t>Молоко и кисломолочная продукция</t>
  </si>
  <si>
    <t>Творог</t>
  </si>
  <si>
    <t>Сыр</t>
  </si>
  <si>
    <t>Сметана</t>
  </si>
  <si>
    <t>Масло слив</t>
  </si>
  <si>
    <t>Масло раст</t>
  </si>
  <si>
    <t>Яйцо, шт</t>
  </si>
  <si>
    <t>Сахар</t>
  </si>
  <si>
    <t>Кондит. изделия</t>
  </si>
  <si>
    <t>Чай</t>
  </si>
  <si>
    <t>дрожжи</t>
  </si>
  <si>
    <t>Какао</t>
  </si>
  <si>
    <t>Кофейный</t>
  </si>
  <si>
    <t>Крахмал</t>
  </si>
  <si>
    <t>Соль</t>
  </si>
  <si>
    <t>День 1</t>
  </si>
  <si>
    <t>фрукты</t>
  </si>
  <si>
    <t>Уплотненный полдник</t>
  </si>
  <si>
    <t>120/20</t>
  </si>
  <si>
    <t>Всего за день</t>
  </si>
  <si>
    <t>День 2</t>
  </si>
  <si>
    <t>Какао с молоком</t>
  </si>
  <si>
    <t>масло сливочное</t>
  </si>
  <si>
    <t>ттт</t>
  </si>
  <si>
    <t>125/25</t>
  </si>
  <si>
    <t>Печень жареная с маслом</t>
  </si>
  <si>
    <t>ТТК  (342)</t>
  </si>
  <si>
    <t>Поджарка из рыбы</t>
  </si>
  <si>
    <t>печенье сахарное</t>
  </si>
  <si>
    <t>День 3</t>
  </si>
  <si>
    <t>100/20</t>
  </si>
  <si>
    <t>Кофейный напиток</t>
  </si>
  <si>
    <t>ТТК №359</t>
  </si>
  <si>
    <t>Кисель из сока плодового с сахаром</t>
  </si>
  <si>
    <t>День 4</t>
  </si>
  <si>
    <t>Горошек зеленый</t>
  </si>
  <si>
    <t>День 5</t>
  </si>
  <si>
    <t>Кисломолочный продукт  (Ряженка м.д.ж. 2,5 %)</t>
  </si>
  <si>
    <t>Суп картофельный с клецками/с птицей</t>
  </si>
  <si>
    <t xml:space="preserve">Пирожки с повидлом </t>
  </si>
  <si>
    <t>День 6</t>
  </si>
  <si>
    <t>Суп молочный с крупой (геркулес)</t>
  </si>
  <si>
    <t>Вареники ленивые отварные</t>
  </si>
  <si>
    <t>130/15</t>
  </si>
  <si>
    <t>День 7</t>
  </si>
  <si>
    <t xml:space="preserve"> Омлет с сыром</t>
  </si>
  <si>
    <t>Котлета рубленая (говядина)</t>
  </si>
  <si>
    <t>День 8</t>
  </si>
  <si>
    <t>Суп молочный с крупой (гречневой)</t>
  </si>
  <si>
    <t>Сушка</t>
  </si>
  <si>
    <t xml:space="preserve">Сок  </t>
  </si>
  <si>
    <t>Рыба отварная</t>
  </si>
  <si>
    <t>День 9</t>
  </si>
  <si>
    <t>Сыр российский (порциями)/ масло сливочное</t>
  </si>
  <si>
    <t>10/5</t>
  </si>
  <si>
    <t>Гуляш</t>
  </si>
  <si>
    <t>130/20</t>
  </si>
  <si>
    <t>День 10</t>
  </si>
  <si>
    <t>Сок натуральный промышленного производства в индивидуальной упаковке (абрикосовый)</t>
  </si>
  <si>
    <t>ИТОГО (среднее за 10 дней)</t>
  </si>
  <si>
    <t>Норма по СанПиН (суточная)</t>
  </si>
  <si>
    <t>Выполнение в %</t>
  </si>
  <si>
    <t>ИТОГО ЗА 10 ДНЕЙ</t>
  </si>
  <si>
    <t>пищевые вещества (г)</t>
  </si>
  <si>
    <t>энергетическая ценность (ккал)</t>
  </si>
  <si>
    <r>
      <rPr>
        <sz val="11"/>
        <rFont val="Times New Roman"/>
        <family val="1"/>
        <charset val="204"/>
      </rPr>
      <t xml:space="preserve"> B</t>
    </r>
    <r>
      <rPr>
        <vertAlign val="subscript"/>
        <sz val="10"/>
        <rFont val="Times New Roman"/>
        <family val="1"/>
        <charset val="204"/>
      </rPr>
      <t>1</t>
    </r>
  </si>
  <si>
    <t>Итого за 10 дней:</t>
  </si>
  <si>
    <t>Среднее значение за 10 дней</t>
  </si>
  <si>
    <t>Содержание в %</t>
  </si>
  <si>
    <t>Соотношение:</t>
  </si>
  <si>
    <t>Среднее значение за 10 дней "Завтрак", %</t>
  </si>
  <si>
    <t>Среднее значение за 10 дней "2-ой Завтрак", %</t>
  </si>
  <si>
    <t>Среднее значение за 10 дней "Обед", %</t>
  </si>
  <si>
    <t>Среднее значение за 10 дней "Уплотненный полдник", %</t>
  </si>
  <si>
    <t>Таблица повторов блюд</t>
  </si>
  <si>
    <t>ЗАВТРАК</t>
  </si>
  <si>
    <t>Фрукты свежие (яблоки)</t>
  </si>
  <si>
    <t>ОБЕД</t>
  </si>
  <si>
    <t>УПЛОТНЕННЫЙ ПОЛДНИК</t>
  </si>
  <si>
    <t>ПРИЛОЖЕНИЕ 1</t>
  </si>
  <si>
    <t>В предложенном варианте меню, фрукты могут использоваться в соответствии с  сезоном</t>
  </si>
  <si>
    <t>на 100 грамм съедобной части:</t>
  </si>
  <si>
    <r>
      <rPr>
        <sz val="11"/>
        <rFont val="Times New Roman"/>
        <family val="1"/>
        <charset val="204"/>
      </rPr>
      <t xml:space="preserve"> B</t>
    </r>
    <r>
      <rPr>
        <vertAlign val="subscript"/>
        <sz val="11"/>
        <rFont val="Times New Roman"/>
        <family val="1"/>
        <charset val="204"/>
      </rPr>
      <t>1</t>
    </r>
  </si>
  <si>
    <t>Яблоки</t>
  </si>
  <si>
    <t>Груши</t>
  </si>
  <si>
    <t>Апельсин</t>
  </si>
  <si>
    <t>Мандарин</t>
  </si>
  <si>
    <t>Банан</t>
  </si>
  <si>
    <t>Слива</t>
  </si>
  <si>
    <t>Виноград</t>
  </si>
  <si>
    <t>Земляника садовая</t>
  </si>
  <si>
    <t>Вишня</t>
  </si>
  <si>
    <t>Черешня</t>
  </si>
  <si>
    <t>Алыча</t>
  </si>
  <si>
    <t>Абрикос</t>
  </si>
  <si>
    <t>Персик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</si>
</sst>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00"/>
  </numFmts>
  <fonts count="22" x14ac:knownFonts="1">
    <font>
      <sz val="10"/>
      <name val="Arial"/>
      <charset val="1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1"/>
    </font>
    <font>
      <sz val="9"/>
      <name val="Arial"/>
      <charset val="1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8"/>
      <color rgb="FF81D41A"/>
      <name val="Arial"/>
      <family val="2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vertAlign val="subscript"/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CCFFFF"/>
      </patternFill>
    </fill>
    <fill>
      <patternFill patternType="solid">
        <fgColor rgb="FFC6D9F1"/>
        <bgColor rgb="FFB9CDE5"/>
      </patternFill>
    </fill>
    <fill>
      <patternFill patternType="solid">
        <fgColor rgb="FFB9CDE5"/>
        <bgColor rgb="FFC6D9F1"/>
      </patternFill>
    </fill>
    <fill>
      <patternFill patternType="solid">
        <fgColor rgb="FF81D41A"/>
        <bgColor rgb="FF969696"/>
      </patternFill>
    </fill>
    <fill>
      <patternFill patternType="solid">
        <fgColor rgb="FFF2DCDB"/>
        <bgColor rgb="FFFCD5B5"/>
      </patternFill>
    </fill>
    <fill>
      <patternFill patternType="solid">
        <fgColor rgb="FFFF7B59"/>
        <bgColor rgb="FFFF6600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F2DCDB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7">
    <xf numFmtId="0" fontId="0" fillId="0" borderId="0" xfId="0"/>
    <xf numFmtId="165" fontId="13" fillId="5" borderId="1" xfId="0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4" fontId="4" fillId="0" borderId="0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 vertical="distributed" wrapText="1"/>
    </xf>
    <xf numFmtId="0" fontId="3" fillId="0" borderId="0" xfId="0" applyFont="1" applyAlignment="1">
      <alignment horizontal="center"/>
    </xf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2" fontId="4" fillId="2" borderId="3" xfId="0" applyNumberFormat="1" applyFont="1" applyFill="1" applyBorder="1" applyAlignment="1">
      <alignment horizontal="left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 wrapText="1"/>
    </xf>
    <xf numFmtId="2" fontId="4" fillId="0" borderId="2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left" vertical="center" wrapText="1"/>
    </xf>
    <xf numFmtId="1" fontId="4" fillId="0" borderId="3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left" vertical="center"/>
    </xf>
    <xf numFmtId="1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left" vertical="center" wrapText="1"/>
    </xf>
    <xf numFmtId="4" fontId="0" fillId="0" borderId="0" xfId="0" applyNumberFormat="1" applyBorder="1"/>
    <xf numFmtId="2" fontId="4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 wrapText="1"/>
    </xf>
    <xf numFmtId="2" fontId="4" fillId="0" borderId="3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4" fontId="4" fillId="0" borderId="0" xfId="0" applyNumberFormat="1" applyFont="1" applyAlignment="1">
      <alignment vertical="center" wrapText="1"/>
    </xf>
    <xf numFmtId="1" fontId="4" fillId="0" borderId="5" xfId="0" applyNumberFormat="1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165" fontId="8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vertical="center" wrapText="1"/>
    </xf>
    <xf numFmtId="1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65" fontId="14" fillId="3" borderId="1" xfId="0" applyNumberFormat="1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center" wrapText="1"/>
    </xf>
    <xf numFmtId="165" fontId="14" fillId="4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1" fontId="14" fillId="6" borderId="1" xfId="0" applyNumberFormat="1" applyFont="1" applyFill="1" applyBorder="1" applyAlignment="1">
      <alignment horizontal="center" vertical="center"/>
    </xf>
    <xf numFmtId="165" fontId="14" fillId="6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distributed" wrapText="1"/>
    </xf>
    <xf numFmtId="2" fontId="14" fillId="2" borderId="3" xfId="0" applyNumberFormat="1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4" fillId="2" borderId="3" xfId="0" applyNumberFormat="1" applyFont="1" applyFill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1" xfId="1" applyFont="1" applyBorder="1" applyAlignment="1">
      <alignment horizontal="center" vertical="distributed" wrapText="1"/>
    </xf>
    <xf numFmtId="0" fontId="14" fillId="0" borderId="5" xfId="1" applyFont="1" applyBorder="1" applyAlignment="1">
      <alignment horizontal="left" vertical="distributed" wrapText="1"/>
    </xf>
    <xf numFmtId="164" fontId="14" fillId="2" borderId="1" xfId="0" applyNumberFormat="1" applyFont="1" applyFill="1" applyBorder="1" applyAlignment="1">
      <alignment horizontal="center" vertical="center"/>
    </xf>
    <xf numFmtId="164" fontId="14" fillId="0" borderId="0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2" fontId="14" fillId="7" borderId="1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2" fontId="14" fillId="2" borderId="1" xfId="0" applyNumberFormat="1" applyFont="1" applyFill="1" applyBorder="1" applyAlignment="1">
      <alignment horizontal="center" vertical="center"/>
    </xf>
    <xf numFmtId="2" fontId="14" fillId="0" borderId="0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4" fillId="0" borderId="5" xfId="0" applyFont="1" applyBorder="1" applyAlignment="1">
      <alignment vertical="distributed" wrapText="1"/>
    </xf>
    <xf numFmtId="2" fontId="14" fillId="0" borderId="1" xfId="0" applyNumberFormat="1" applyFont="1" applyBorder="1" applyAlignment="1">
      <alignment horizontal="left" vertical="center" wrapText="1"/>
    </xf>
    <xf numFmtId="1" fontId="13" fillId="8" borderId="1" xfId="0" applyNumberFormat="1" applyFont="1" applyFill="1" applyBorder="1" applyAlignment="1">
      <alignment horizontal="center" vertical="center"/>
    </xf>
    <xf numFmtId="165" fontId="13" fillId="8" borderId="1" xfId="0" applyNumberFormat="1" applyFont="1" applyFill="1" applyBorder="1" applyAlignment="1">
      <alignment horizontal="center" vertical="center" wrapText="1"/>
    </xf>
    <xf numFmtId="1" fontId="14" fillId="8" borderId="1" xfId="0" applyNumberFormat="1" applyFont="1" applyFill="1" applyBorder="1" applyAlignment="1">
      <alignment horizontal="center" vertical="center"/>
    </xf>
    <xf numFmtId="2" fontId="14" fillId="8" borderId="1" xfId="0" applyNumberFormat="1" applyFont="1" applyFill="1" applyBorder="1" applyAlignment="1">
      <alignment horizontal="center" vertical="center"/>
    </xf>
    <xf numFmtId="2" fontId="14" fillId="6" borderId="1" xfId="0" applyNumberFormat="1" applyFont="1" applyFill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0" fontId="0" fillId="0" borderId="0" xfId="0" applyFont="1"/>
    <xf numFmtId="49" fontId="14" fillId="0" borderId="5" xfId="0" applyNumberFormat="1" applyFont="1" applyBorder="1" applyAlignment="1">
      <alignment horizontal="left" vertical="center" wrapText="1"/>
    </xf>
    <xf numFmtId="0" fontId="14" fillId="0" borderId="1" xfId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65" fontId="14" fillId="0" borderId="0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left" vertical="center" wrapText="1"/>
    </xf>
    <xf numFmtId="166" fontId="14" fillId="0" borderId="1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justify" vertical="distributed" wrapText="1"/>
    </xf>
    <xf numFmtId="1" fontId="14" fillId="0" borderId="3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justify" vertical="distributed" wrapText="1"/>
    </xf>
    <xf numFmtId="0" fontId="14" fillId="0" borderId="5" xfId="0" applyFont="1" applyBorder="1" applyAlignment="1">
      <alignment horizontal="left" vertical="distributed" wrapText="1"/>
    </xf>
    <xf numFmtId="49" fontId="14" fillId="0" borderId="5" xfId="0" applyNumberFormat="1" applyFont="1" applyBorder="1" applyAlignment="1">
      <alignment horizontal="justify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2" fontId="14" fillId="2" borderId="1" xfId="0" applyNumberFormat="1" applyFont="1" applyFill="1" applyBorder="1" applyAlignment="1">
      <alignment vertical="center" wrapText="1"/>
    </xf>
    <xf numFmtId="2" fontId="14" fillId="2" borderId="1" xfId="0" applyNumberFormat="1" applyFont="1" applyFill="1" applyBorder="1" applyAlignment="1">
      <alignment horizontal="left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distributed" wrapText="1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" fontId="13" fillId="6" borderId="1" xfId="0" applyNumberFormat="1" applyFont="1" applyFill="1" applyBorder="1" applyAlignment="1">
      <alignment horizontal="center" vertical="center"/>
    </xf>
    <xf numFmtId="165" fontId="13" fillId="6" borderId="1" xfId="0" applyNumberFormat="1" applyFont="1" applyFill="1" applyBorder="1" applyAlignment="1">
      <alignment horizontal="left" vertical="center" wrapText="1"/>
    </xf>
    <xf numFmtId="164" fontId="13" fillId="6" borderId="1" xfId="0" applyNumberFormat="1" applyFont="1" applyFill="1" applyBorder="1" applyAlignment="1">
      <alignment horizontal="center" vertical="center"/>
    </xf>
    <xf numFmtId="1" fontId="13" fillId="9" borderId="1" xfId="0" applyNumberFormat="1" applyFont="1" applyFill="1" applyBorder="1" applyAlignment="1">
      <alignment horizontal="center" vertical="center"/>
    </xf>
    <xf numFmtId="165" fontId="13" fillId="9" borderId="1" xfId="0" applyNumberFormat="1" applyFont="1" applyFill="1" applyBorder="1" applyAlignment="1">
      <alignment horizontal="left" vertical="center" wrapText="1"/>
    </xf>
    <xf numFmtId="2" fontId="13" fillId="9" borderId="1" xfId="0" applyNumberFormat="1" applyFont="1" applyFill="1" applyBorder="1" applyAlignment="1">
      <alignment horizontal="center" vertical="center"/>
    </xf>
    <xf numFmtId="2" fontId="16" fillId="0" borderId="0" xfId="0" applyNumberFormat="1" applyFont="1"/>
    <xf numFmtId="2" fontId="17" fillId="0" borderId="0" xfId="0" applyNumberFormat="1" applyFont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distributed" wrapText="1"/>
    </xf>
    <xf numFmtId="0" fontId="3" fillId="0" borderId="0" xfId="0" applyFont="1" applyBorder="1"/>
    <xf numFmtId="0" fontId="3" fillId="0" borderId="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distributed" wrapText="1"/>
    </xf>
    <xf numFmtId="4" fontId="19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distributed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10" fillId="8" borderId="4" xfId="0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vertical="center" wrapText="1"/>
    </xf>
    <xf numFmtId="2" fontId="9" fillId="0" borderId="4" xfId="0" applyNumberFormat="1" applyFont="1" applyBorder="1" applyAlignment="1">
      <alignment horizontal="left" vertical="center" wrapText="1"/>
    </xf>
    <xf numFmtId="0" fontId="4" fillId="0" borderId="0" xfId="0" applyFont="1"/>
    <xf numFmtId="0" fontId="20" fillId="0" borderId="0" xfId="0" applyFont="1" applyAlignment="1">
      <alignment vertical="distributed" wrapText="1"/>
    </xf>
    <xf numFmtId="0" fontId="3" fillId="0" borderId="5" xfId="0" applyFont="1" applyBorder="1" applyAlignment="1">
      <alignment horizontal="center" vertical="distributed" wrapText="1"/>
    </xf>
    <xf numFmtId="0" fontId="13" fillId="7" borderId="1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distributed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distributed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distributed" wrapText="1"/>
    </xf>
    <xf numFmtId="3" fontId="3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distributed" wrapText="1"/>
    </xf>
    <xf numFmtId="0" fontId="19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distributed" wrapText="1"/>
    </xf>
    <xf numFmtId="49" fontId="3" fillId="0" borderId="1" xfId="0" applyNumberFormat="1" applyFont="1" applyBorder="1" applyAlignment="1">
      <alignment horizontal="left" vertical="distributed" wrapText="1"/>
    </xf>
    <xf numFmtId="49" fontId="3" fillId="0" borderId="1" xfId="0" applyNumberFormat="1" applyFont="1" applyBorder="1" applyAlignment="1">
      <alignment horizontal="justify" vertical="distributed" wrapText="1"/>
    </xf>
  </cellXfs>
  <cellStyles count="2">
    <cellStyle name="Обычный" xfId="0" builtinId="0"/>
    <cellStyle name="Обычный_Лист5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9CDE5"/>
      <rgbColor rgb="FF808080"/>
      <rgbColor rgb="FF9999FF"/>
      <rgbColor rgb="FF993366"/>
      <rgbColor rgb="FFF2DCDB"/>
      <rgbColor rgb="FFCCFFFF"/>
      <rgbColor rgb="FF660066"/>
      <rgbColor rgb="FFFF7B59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5"/>
  <sheetViews>
    <sheetView view="pageBreakPreview" zoomScale="60" zoomScaleNormal="100" workbookViewId="0">
      <selection activeCell="A30" sqref="A30"/>
    </sheetView>
  </sheetViews>
  <sheetFormatPr defaultColWidth="9.1328125" defaultRowHeight="12.75" x14ac:dyDescent="0.35"/>
  <cols>
    <col min="1" max="1" width="13.46484375" customWidth="1"/>
    <col min="2" max="2" width="34.3984375" customWidth="1"/>
    <col min="3" max="3" width="8.86328125" customWidth="1"/>
    <col min="4" max="6" width="6.73046875" customWidth="1"/>
    <col min="7" max="7" width="13.3984375" style="15" customWidth="1"/>
    <col min="8" max="15" width="6.73046875" style="16" customWidth="1"/>
    <col min="16" max="1022" width="9.1328125" style="16"/>
    <col min="1023" max="1024" width="11.53125" customWidth="1"/>
  </cols>
  <sheetData>
    <row r="1" spans="1:1024" s="19" customFormat="1" ht="13.9" x14ac:dyDescent="0.4">
      <c r="A1" s="14" t="s">
        <v>0</v>
      </c>
      <c r="B1" s="14"/>
      <c r="C1" s="17"/>
      <c r="D1" s="18"/>
      <c r="E1" s="18"/>
      <c r="F1" s="18"/>
      <c r="G1" s="17"/>
      <c r="H1" s="18"/>
      <c r="I1" s="18"/>
      <c r="J1" s="18"/>
      <c r="K1" s="18"/>
      <c r="L1" s="18"/>
      <c r="M1" s="18"/>
      <c r="N1" s="18"/>
      <c r="O1" s="18"/>
      <c r="AMI1"/>
      <c r="AMJ1"/>
    </row>
    <row r="2" spans="1:1024" s="19" customFormat="1" ht="13.9" x14ac:dyDescent="0.4">
      <c r="A2" s="20" t="s">
        <v>1</v>
      </c>
      <c r="B2" s="19" t="s">
        <v>2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AMI2"/>
      <c r="AMJ2"/>
    </row>
    <row r="3" spans="1:1024" s="19" customFormat="1" ht="13.9" x14ac:dyDescent="0.4">
      <c r="A3" s="13" t="s">
        <v>3</v>
      </c>
      <c r="B3" s="13"/>
      <c r="C3" s="22"/>
      <c r="G3" s="23"/>
      <c r="AMI3"/>
      <c r="AMJ3"/>
    </row>
    <row r="4" spans="1:1024" s="19" customFormat="1" ht="13.9" x14ac:dyDescent="0.4">
      <c r="A4" s="13" t="s">
        <v>4</v>
      </c>
      <c r="B4" s="13"/>
      <c r="C4" s="13"/>
      <c r="AMI4"/>
      <c r="AMJ4"/>
    </row>
    <row r="5" spans="1:1024" s="28" customFormat="1" ht="17.25" customHeight="1" x14ac:dyDescent="0.35">
      <c r="A5" s="12" t="s">
        <v>5</v>
      </c>
      <c r="B5" s="11" t="s">
        <v>6</v>
      </c>
      <c r="C5" s="10" t="s">
        <v>7</v>
      </c>
      <c r="D5" s="12" t="s">
        <v>8</v>
      </c>
      <c r="E5" s="12"/>
      <c r="F5" s="12"/>
      <c r="G5" s="9" t="s">
        <v>9</v>
      </c>
      <c r="H5" s="12" t="s">
        <v>10</v>
      </c>
      <c r="I5" s="12"/>
      <c r="J5" s="12"/>
      <c r="K5" s="12"/>
      <c r="L5" s="12" t="s">
        <v>11</v>
      </c>
      <c r="M5" s="12"/>
      <c r="N5" s="12"/>
      <c r="O5" s="12"/>
      <c r="AMI5"/>
      <c r="AMJ5"/>
    </row>
    <row r="6" spans="1:1024" s="28" customFormat="1" ht="18" customHeight="1" x14ac:dyDescent="0.35">
      <c r="A6" s="12"/>
      <c r="B6" s="11"/>
      <c r="C6" s="10"/>
      <c r="D6" s="27" t="s">
        <v>12</v>
      </c>
      <c r="E6" s="27" t="s">
        <v>13</v>
      </c>
      <c r="F6" s="27" t="s">
        <v>14</v>
      </c>
      <c r="G6" s="9"/>
      <c r="H6" s="27" t="s">
        <v>15</v>
      </c>
      <c r="I6" s="27" t="s">
        <v>16</v>
      </c>
      <c r="J6" s="27" t="s">
        <v>17</v>
      </c>
      <c r="K6" s="27" t="s">
        <v>18</v>
      </c>
      <c r="L6" s="27" t="s">
        <v>19</v>
      </c>
      <c r="M6" s="27" t="s">
        <v>20</v>
      </c>
      <c r="N6" s="27" t="s">
        <v>21</v>
      </c>
      <c r="O6" s="27" t="s">
        <v>22</v>
      </c>
      <c r="AMI6"/>
      <c r="AMJ6"/>
    </row>
    <row r="7" spans="1:1024" s="29" customFormat="1" ht="13.5" customHeight="1" x14ac:dyDescent="0.35">
      <c r="A7" s="8" t="s">
        <v>23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AMI7"/>
      <c r="AMJ7"/>
    </row>
    <row r="8" spans="1:1024" s="29" customFormat="1" ht="18.75" customHeight="1" x14ac:dyDescent="0.35">
      <c r="A8" s="24">
        <v>213</v>
      </c>
      <c r="B8" s="30" t="s">
        <v>24</v>
      </c>
      <c r="C8" s="31">
        <v>40</v>
      </c>
      <c r="D8" s="32">
        <v>5.0999999999999996</v>
      </c>
      <c r="E8" s="32">
        <v>4.5999999999999996</v>
      </c>
      <c r="F8" s="32">
        <v>0.3</v>
      </c>
      <c r="G8" s="32">
        <f>D8*4+E8*9+F8*4</f>
        <v>63</v>
      </c>
      <c r="H8" s="32">
        <v>0.03</v>
      </c>
      <c r="I8" s="32">
        <v>0</v>
      </c>
      <c r="J8" s="32">
        <v>0.1</v>
      </c>
      <c r="K8" s="32">
        <v>0.2</v>
      </c>
      <c r="L8" s="32">
        <v>22</v>
      </c>
      <c r="M8" s="32">
        <v>77</v>
      </c>
      <c r="N8" s="32">
        <v>5</v>
      </c>
      <c r="O8" s="32">
        <v>1</v>
      </c>
      <c r="AMI8"/>
      <c r="AMJ8"/>
    </row>
    <row r="9" spans="1:1024" s="28" customFormat="1" ht="19.149999999999999" customHeight="1" x14ac:dyDescent="0.35">
      <c r="A9" s="33" t="s">
        <v>25</v>
      </c>
      <c r="B9" s="34" t="s">
        <v>26</v>
      </c>
      <c r="C9" s="33">
        <v>150</v>
      </c>
      <c r="D9" s="35">
        <v>1.5</v>
      </c>
      <c r="E9" s="35">
        <v>5.5</v>
      </c>
      <c r="F9" s="35">
        <v>23.87</v>
      </c>
      <c r="G9" s="24">
        <f>D9*4+E9*9+F9*4</f>
        <v>150.98000000000002</v>
      </c>
      <c r="H9" s="24">
        <v>0.04</v>
      </c>
      <c r="I9" s="24">
        <v>0.84</v>
      </c>
      <c r="J9" s="24">
        <v>0.04</v>
      </c>
      <c r="K9" s="24">
        <v>0.15</v>
      </c>
      <c r="L9" s="24">
        <v>92.92</v>
      </c>
      <c r="M9" s="24">
        <v>98.67</v>
      </c>
      <c r="N9" s="24">
        <v>21.51</v>
      </c>
      <c r="O9" s="24">
        <v>0.33</v>
      </c>
      <c r="P9" s="36"/>
      <c r="AMH9" s="37"/>
      <c r="AMI9"/>
      <c r="AMJ9"/>
    </row>
    <row r="10" spans="1:1024" s="28" customFormat="1" ht="18" customHeight="1" x14ac:dyDescent="0.35">
      <c r="A10" s="24" t="s">
        <v>27</v>
      </c>
      <c r="B10" s="38" t="s">
        <v>28</v>
      </c>
      <c r="C10" s="26" t="s">
        <v>29</v>
      </c>
      <c r="D10" s="27">
        <v>0.04</v>
      </c>
      <c r="E10" s="27">
        <v>0.01</v>
      </c>
      <c r="F10" s="27">
        <v>6.99</v>
      </c>
      <c r="G10" s="24">
        <v>28</v>
      </c>
      <c r="H10" s="39">
        <v>0</v>
      </c>
      <c r="I10" s="39">
        <v>0.02</v>
      </c>
      <c r="J10" s="39">
        <v>0</v>
      </c>
      <c r="K10" s="39">
        <v>0</v>
      </c>
      <c r="L10" s="39">
        <v>8</v>
      </c>
      <c r="M10" s="39">
        <v>1.6</v>
      </c>
      <c r="N10" s="39">
        <v>0.9</v>
      </c>
      <c r="O10" s="39">
        <v>0.19</v>
      </c>
      <c r="P10" s="36"/>
      <c r="AMH10" s="37"/>
      <c r="AMI10"/>
      <c r="AMJ10"/>
    </row>
    <row r="11" spans="1:1024" s="41" customFormat="1" ht="18.2" customHeight="1" x14ac:dyDescent="0.35">
      <c r="A11" s="24" t="s">
        <v>30</v>
      </c>
      <c r="B11" s="40" t="s">
        <v>31</v>
      </c>
      <c r="C11" s="24">
        <v>20</v>
      </c>
      <c r="D11" s="24">
        <v>1.48</v>
      </c>
      <c r="E11" s="24">
        <v>0.16</v>
      </c>
      <c r="F11" s="24">
        <v>9.6</v>
      </c>
      <c r="G11" s="32">
        <v>45.76</v>
      </c>
      <c r="H11" s="39">
        <v>0.02</v>
      </c>
      <c r="I11" s="39">
        <f>-J11</f>
        <v>0</v>
      </c>
      <c r="J11" s="39">
        <v>0</v>
      </c>
      <c r="K11" s="39">
        <v>0.26</v>
      </c>
      <c r="L11" s="39">
        <v>4.5999999999999996</v>
      </c>
      <c r="M11" s="39">
        <v>17.399999999999999</v>
      </c>
      <c r="N11" s="39">
        <v>6.6</v>
      </c>
      <c r="O11" s="39">
        <v>0.22</v>
      </c>
      <c r="AMH11" s="42"/>
      <c r="AMI11"/>
      <c r="AMJ11"/>
    </row>
    <row r="12" spans="1:1024" s="47" customFormat="1" ht="18" customHeight="1" x14ac:dyDescent="0.35">
      <c r="A12" s="43"/>
      <c r="B12" s="44" t="s">
        <v>32</v>
      </c>
      <c r="C12" s="45">
        <f t="shared" ref="C12:O12" si="0">C8+C9+C10+C11</f>
        <v>360</v>
      </c>
      <c r="D12" s="46">
        <f t="shared" si="0"/>
        <v>8.1199999999999992</v>
      </c>
      <c r="E12" s="46">
        <f t="shared" si="0"/>
        <v>10.27</v>
      </c>
      <c r="F12" s="46">
        <f t="shared" si="0"/>
        <v>40.760000000000005</v>
      </c>
      <c r="G12" s="46">
        <f t="shared" si="0"/>
        <v>287.74</v>
      </c>
      <c r="H12" s="46">
        <f t="shared" si="0"/>
        <v>9.0000000000000011E-2</v>
      </c>
      <c r="I12" s="46">
        <f t="shared" si="0"/>
        <v>0.86</v>
      </c>
      <c r="J12" s="46">
        <f t="shared" si="0"/>
        <v>0.14000000000000001</v>
      </c>
      <c r="K12" s="46">
        <f t="shared" si="0"/>
        <v>0.61</v>
      </c>
      <c r="L12" s="46">
        <f t="shared" si="0"/>
        <v>127.52</v>
      </c>
      <c r="M12" s="46">
        <f t="shared" si="0"/>
        <v>194.67000000000002</v>
      </c>
      <c r="N12" s="46">
        <f t="shared" si="0"/>
        <v>34.01</v>
      </c>
      <c r="O12" s="46">
        <f t="shared" si="0"/>
        <v>1.74</v>
      </c>
      <c r="AMI12"/>
      <c r="AMJ12"/>
    </row>
    <row r="13" spans="1:1024" s="29" customFormat="1" ht="13.5" customHeight="1" x14ac:dyDescent="0.35">
      <c r="A13" s="7" t="s">
        <v>33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AMI13"/>
      <c r="AMJ13"/>
    </row>
    <row r="14" spans="1:1024" s="29" customFormat="1" ht="13.5" customHeight="1" x14ac:dyDescent="0.35">
      <c r="A14" s="24" t="s">
        <v>34</v>
      </c>
      <c r="B14" s="40" t="s">
        <v>35</v>
      </c>
      <c r="C14" s="24">
        <v>100</v>
      </c>
      <c r="D14" s="48">
        <v>0.9</v>
      </c>
      <c r="E14" s="48">
        <v>0.2</v>
      </c>
      <c r="F14" s="48">
        <v>8.1</v>
      </c>
      <c r="G14" s="49">
        <v>43</v>
      </c>
      <c r="H14" s="48">
        <v>0.04</v>
      </c>
      <c r="I14" s="48">
        <v>60</v>
      </c>
      <c r="J14" s="48">
        <v>0</v>
      </c>
      <c r="K14" s="48">
        <v>0.2</v>
      </c>
      <c r="L14" s="48">
        <v>34</v>
      </c>
      <c r="M14" s="48">
        <v>23</v>
      </c>
      <c r="N14" s="48">
        <v>13</v>
      </c>
      <c r="O14" s="48">
        <v>0.3</v>
      </c>
      <c r="P14" s="50"/>
      <c r="Q14" s="50"/>
    </row>
    <row r="15" spans="1:1024" s="29" customFormat="1" ht="13.5" customHeight="1" x14ac:dyDescent="0.35">
      <c r="A15" s="24"/>
      <c r="B15" s="44" t="s">
        <v>36</v>
      </c>
      <c r="C15" s="45">
        <f t="shared" ref="C15:O15" si="1">SUM(C14:C14)</f>
        <v>100</v>
      </c>
      <c r="D15" s="51">
        <f t="shared" si="1"/>
        <v>0.9</v>
      </c>
      <c r="E15" s="51">
        <f t="shared" si="1"/>
        <v>0.2</v>
      </c>
      <c r="F15" s="51">
        <f t="shared" si="1"/>
        <v>8.1</v>
      </c>
      <c r="G15" s="51">
        <f t="shared" si="1"/>
        <v>43</v>
      </c>
      <c r="H15" s="51">
        <f t="shared" si="1"/>
        <v>0.04</v>
      </c>
      <c r="I15" s="51">
        <f t="shared" si="1"/>
        <v>60</v>
      </c>
      <c r="J15" s="51">
        <f t="shared" si="1"/>
        <v>0</v>
      </c>
      <c r="K15" s="51">
        <f t="shared" si="1"/>
        <v>0.2</v>
      </c>
      <c r="L15" s="51">
        <f t="shared" si="1"/>
        <v>34</v>
      </c>
      <c r="M15" s="51">
        <f t="shared" si="1"/>
        <v>23</v>
      </c>
      <c r="N15" s="51">
        <f t="shared" si="1"/>
        <v>13</v>
      </c>
      <c r="O15" s="51">
        <f t="shared" si="1"/>
        <v>0.3</v>
      </c>
      <c r="AMI15"/>
      <c r="AMJ15"/>
    </row>
    <row r="16" spans="1:1024" s="29" customFormat="1" ht="13.5" customHeight="1" x14ac:dyDescent="0.35">
      <c r="A16" s="7" t="s">
        <v>37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AMI16"/>
      <c r="AMJ16"/>
    </row>
    <row r="17" spans="1:1024" s="58" customFormat="1" ht="16.5" customHeight="1" x14ac:dyDescent="0.35">
      <c r="A17" s="52">
        <v>70</v>
      </c>
      <c r="B17" s="53" t="s">
        <v>38</v>
      </c>
      <c r="C17" s="54">
        <v>40</v>
      </c>
      <c r="D17" s="32">
        <v>0.32</v>
      </c>
      <c r="E17" s="32">
        <v>0</v>
      </c>
      <c r="F17" s="32">
        <v>0.68</v>
      </c>
      <c r="G17" s="55">
        <v>4</v>
      </c>
      <c r="H17" s="24">
        <v>6.0000000000000001E-3</v>
      </c>
      <c r="I17" s="24">
        <v>1.4</v>
      </c>
      <c r="J17" s="24">
        <v>0</v>
      </c>
      <c r="K17" s="56">
        <v>0.04</v>
      </c>
      <c r="L17" s="24">
        <v>9.1999999999999993</v>
      </c>
      <c r="M17" s="24">
        <v>9.6</v>
      </c>
      <c r="N17" s="24">
        <v>5.6</v>
      </c>
      <c r="O17" s="24">
        <v>0.24</v>
      </c>
      <c r="P17" s="57"/>
      <c r="AMH17" s="37"/>
      <c r="AMI17"/>
      <c r="AMJ17"/>
    </row>
    <row r="18" spans="1:1024" s="29" customFormat="1" ht="15" customHeight="1" x14ac:dyDescent="0.35">
      <c r="A18" s="24" t="s">
        <v>39</v>
      </c>
      <c r="B18" s="59" t="s">
        <v>40</v>
      </c>
      <c r="C18" s="60">
        <v>150</v>
      </c>
      <c r="D18" s="32">
        <v>1.1599999999999999</v>
      </c>
      <c r="E18" s="32">
        <v>1.67</v>
      </c>
      <c r="F18" s="32">
        <v>7.27</v>
      </c>
      <c r="G18" s="24">
        <f>D18*4+E18*9+F18*4</f>
        <v>48.75</v>
      </c>
      <c r="H18" s="32">
        <v>0.05</v>
      </c>
      <c r="I18" s="32">
        <v>4.95</v>
      </c>
      <c r="J18" s="32">
        <v>0</v>
      </c>
      <c r="K18" s="32">
        <v>0.73</v>
      </c>
      <c r="L18" s="32">
        <v>16.02</v>
      </c>
      <c r="M18" s="32">
        <v>33.58</v>
      </c>
      <c r="N18" s="32">
        <v>13.66</v>
      </c>
      <c r="O18" s="32">
        <v>0.52</v>
      </c>
      <c r="P18" s="50"/>
      <c r="AMH18" s="37"/>
      <c r="AMI18"/>
      <c r="AMJ18"/>
    </row>
    <row r="19" spans="1:1024" s="29" customFormat="1" ht="18" customHeight="1" x14ac:dyDescent="0.35">
      <c r="A19" s="24">
        <v>268</v>
      </c>
      <c r="B19" s="61" t="s">
        <v>41</v>
      </c>
      <c r="C19" s="24">
        <v>50</v>
      </c>
      <c r="D19" s="24">
        <v>7</v>
      </c>
      <c r="E19" s="24">
        <v>5.9</v>
      </c>
      <c r="F19" s="24">
        <v>8.0299999999999994</v>
      </c>
      <c r="G19" s="24">
        <f>D19*4+E19*9+F19*4</f>
        <v>113.22</v>
      </c>
      <c r="H19" s="62">
        <v>2.5000000000000001E-2</v>
      </c>
      <c r="I19" s="62">
        <v>0</v>
      </c>
      <c r="J19" s="62">
        <v>1.6E-2</v>
      </c>
      <c r="K19" s="62">
        <v>2.5000000000000001E-2</v>
      </c>
      <c r="L19" s="62">
        <v>5.77</v>
      </c>
      <c r="M19" s="62">
        <v>77.16</v>
      </c>
      <c r="N19" s="62">
        <v>13.91</v>
      </c>
      <c r="O19" s="62">
        <v>1.22</v>
      </c>
      <c r="P19" s="50"/>
      <c r="AMH19" s="37"/>
      <c r="AMI19"/>
      <c r="AMJ19"/>
    </row>
    <row r="20" spans="1:1024" s="29" customFormat="1" ht="18" customHeight="1" x14ac:dyDescent="0.35">
      <c r="A20" s="24">
        <v>321</v>
      </c>
      <c r="B20" s="61" t="s">
        <v>42</v>
      </c>
      <c r="C20" s="24">
        <v>120</v>
      </c>
      <c r="D20" s="24">
        <v>2</v>
      </c>
      <c r="E20" s="24">
        <v>4</v>
      </c>
      <c r="F20" s="24">
        <v>11.31</v>
      </c>
      <c r="G20" s="24">
        <f>D20*4+E20*9+F20*4</f>
        <v>89.240000000000009</v>
      </c>
      <c r="H20" s="24">
        <v>0.03</v>
      </c>
      <c r="I20" s="24">
        <v>20.58</v>
      </c>
      <c r="J20" s="24">
        <v>0</v>
      </c>
      <c r="K20" s="24">
        <v>2.08</v>
      </c>
      <c r="L20" s="24">
        <v>66.53</v>
      </c>
      <c r="M20" s="24">
        <v>48.16</v>
      </c>
      <c r="N20" s="24">
        <v>24.77</v>
      </c>
      <c r="O20" s="24">
        <v>0.97</v>
      </c>
      <c r="P20" s="50"/>
      <c r="AMH20" s="37"/>
      <c r="AMI20"/>
      <c r="AMJ20"/>
    </row>
    <row r="21" spans="1:1024" s="64" customFormat="1" ht="16.5" customHeight="1" x14ac:dyDescent="0.35">
      <c r="A21" s="24" t="s">
        <v>43</v>
      </c>
      <c r="B21" s="61" t="s">
        <v>44</v>
      </c>
      <c r="C21" s="24">
        <v>150</v>
      </c>
      <c r="D21" s="24">
        <v>0.3</v>
      </c>
      <c r="E21" s="24">
        <v>7.0000000000000007E-2</v>
      </c>
      <c r="F21" s="24">
        <v>24.01</v>
      </c>
      <c r="G21" s="62">
        <f>D21*4+E21*9+F21*4</f>
        <v>97.87</v>
      </c>
      <c r="H21" s="24">
        <v>0</v>
      </c>
      <c r="I21" s="24">
        <v>0.3</v>
      </c>
      <c r="J21" s="24">
        <v>0</v>
      </c>
      <c r="K21" s="24">
        <v>0.15</v>
      </c>
      <c r="L21" s="24">
        <v>23.86</v>
      </c>
      <c r="M21" s="24">
        <v>11.55</v>
      </c>
      <c r="N21" s="24">
        <v>4.5</v>
      </c>
      <c r="O21" s="24">
        <v>0.94</v>
      </c>
      <c r="P21" s="63"/>
      <c r="AMH21" s="37"/>
      <c r="AMI21"/>
      <c r="AMJ21"/>
    </row>
    <row r="22" spans="1:1024" s="41" customFormat="1" ht="18.2" customHeight="1" x14ac:dyDescent="0.35">
      <c r="A22" s="24" t="s">
        <v>30</v>
      </c>
      <c r="B22" s="40" t="s">
        <v>31</v>
      </c>
      <c r="C22" s="24">
        <v>20</v>
      </c>
      <c r="D22" s="24">
        <v>1.48</v>
      </c>
      <c r="E22" s="24">
        <v>0.16</v>
      </c>
      <c r="F22" s="24">
        <v>9.6</v>
      </c>
      <c r="G22" s="32">
        <v>45.76</v>
      </c>
      <c r="H22" s="39">
        <v>0.02</v>
      </c>
      <c r="I22" s="39">
        <f>-J22</f>
        <v>0</v>
      </c>
      <c r="J22" s="39">
        <v>0</v>
      </c>
      <c r="K22" s="39">
        <v>0.26</v>
      </c>
      <c r="L22" s="39">
        <v>4.5999999999999996</v>
      </c>
      <c r="M22" s="39">
        <v>17.399999999999999</v>
      </c>
      <c r="N22" s="39">
        <v>6.6</v>
      </c>
      <c r="O22" s="39">
        <v>0.22</v>
      </c>
      <c r="AMH22" s="42"/>
      <c r="AMI22"/>
      <c r="AMJ22"/>
    </row>
    <row r="23" spans="1:1024" s="58" customFormat="1" ht="20.100000000000001" customHeight="1" x14ac:dyDescent="0.35">
      <c r="A23" s="33" t="s">
        <v>30</v>
      </c>
      <c r="B23" s="65" t="s">
        <v>45</v>
      </c>
      <c r="C23" s="33">
        <v>30</v>
      </c>
      <c r="D23" s="32">
        <v>1.68</v>
      </c>
      <c r="E23" s="32">
        <v>0.33</v>
      </c>
      <c r="F23" s="32">
        <v>14.82</v>
      </c>
      <c r="G23" s="32">
        <f>D23*4+E23*9+F23*4</f>
        <v>68.97</v>
      </c>
      <c r="H23" s="32">
        <v>0.03</v>
      </c>
      <c r="I23" s="32">
        <v>0</v>
      </c>
      <c r="J23" s="32">
        <v>0</v>
      </c>
      <c r="K23" s="32">
        <v>0.27</v>
      </c>
      <c r="L23" s="32">
        <v>6.9</v>
      </c>
      <c r="M23" s="32">
        <v>31.8</v>
      </c>
      <c r="N23" s="32">
        <v>7.5</v>
      </c>
      <c r="O23" s="32">
        <v>0.93</v>
      </c>
      <c r="P23" s="57"/>
      <c r="AMJ23" s="37"/>
    </row>
    <row r="24" spans="1:1024" s="47" customFormat="1" ht="18" customHeight="1" x14ac:dyDescent="0.35">
      <c r="A24" s="43"/>
      <c r="B24" s="44" t="s">
        <v>46</v>
      </c>
      <c r="C24" s="45">
        <f t="shared" ref="C24:O24" si="2">C17+C18+C19+C20+C21+C22+C23</f>
        <v>560</v>
      </c>
      <c r="D24" s="46">
        <f t="shared" si="2"/>
        <v>13.940000000000001</v>
      </c>
      <c r="E24" s="46">
        <f t="shared" si="2"/>
        <v>12.13</v>
      </c>
      <c r="F24" s="46">
        <f t="shared" si="2"/>
        <v>75.72</v>
      </c>
      <c r="G24" s="46">
        <f t="shared" si="2"/>
        <v>467.81000000000006</v>
      </c>
      <c r="H24" s="46">
        <f t="shared" si="2"/>
        <v>0.161</v>
      </c>
      <c r="I24" s="46">
        <f t="shared" si="2"/>
        <v>27.23</v>
      </c>
      <c r="J24" s="46">
        <f t="shared" si="2"/>
        <v>1.6E-2</v>
      </c>
      <c r="K24" s="46">
        <f t="shared" si="2"/>
        <v>3.5550000000000002</v>
      </c>
      <c r="L24" s="46">
        <f t="shared" si="2"/>
        <v>132.88</v>
      </c>
      <c r="M24" s="46">
        <f t="shared" si="2"/>
        <v>229.25000000000003</v>
      </c>
      <c r="N24" s="46">
        <f t="shared" si="2"/>
        <v>76.539999999999992</v>
      </c>
      <c r="O24" s="46">
        <f t="shared" si="2"/>
        <v>5.04</v>
      </c>
      <c r="AMI24"/>
      <c r="AMJ24"/>
    </row>
    <row r="25" spans="1:1024" s="29" customFormat="1" ht="13.5" customHeight="1" x14ac:dyDescent="0.35">
      <c r="A25" s="7" t="s">
        <v>47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AMI25"/>
      <c r="AMJ25"/>
    </row>
    <row r="26" spans="1:1024" s="69" customFormat="1" ht="19.45" customHeight="1" x14ac:dyDescent="0.35">
      <c r="A26" s="66">
        <v>401</v>
      </c>
      <c r="B26" s="67" t="s">
        <v>48</v>
      </c>
      <c r="C26" s="66">
        <v>140</v>
      </c>
      <c r="D26" s="68">
        <v>8.8000000000000007</v>
      </c>
      <c r="E26" s="68">
        <v>11.2</v>
      </c>
      <c r="F26" s="68">
        <v>60</v>
      </c>
      <c r="G26" s="24">
        <f>D26*4+E26*9+F26*4</f>
        <v>376</v>
      </c>
      <c r="H26" s="68">
        <v>0.09</v>
      </c>
      <c r="I26" s="68">
        <v>0.24</v>
      </c>
      <c r="J26" s="68">
        <v>0.01</v>
      </c>
      <c r="K26" s="68">
        <v>1.94</v>
      </c>
      <c r="L26" s="68">
        <v>51.1</v>
      </c>
      <c r="M26" s="68">
        <v>71.3</v>
      </c>
      <c r="N26" s="68">
        <v>19.7</v>
      </c>
      <c r="O26" s="68">
        <v>0.85</v>
      </c>
      <c r="AMH26" s="37"/>
      <c r="AMI26"/>
      <c r="AMJ26"/>
    </row>
    <row r="27" spans="1:1024" s="58" customFormat="1" ht="19.05" customHeight="1" x14ac:dyDescent="0.35">
      <c r="A27" s="33">
        <v>386</v>
      </c>
      <c r="B27" s="67" t="s">
        <v>49</v>
      </c>
      <c r="C27" s="33">
        <v>150</v>
      </c>
      <c r="D27" s="32">
        <v>4.3499999999999996</v>
      </c>
      <c r="E27" s="32">
        <v>3.75</v>
      </c>
      <c r="F27" s="32">
        <v>6</v>
      </c>
      <c r="G27" s="24">
        <v>75</v>
      </c>
      <c r="H27" s="32">
        <v>0.06</v>
      </c>
      <c r="I27" s="32">
        <v>1.05</v>
      </c>
      <c r="J27" s="32">
        <v>0.01</v>
      </c>
      <c r="K27" s="32">
        <v>0</v>
      </c>
      <c r="L27" s="32">
        <v>180</v>
      </c>
      <c r="M27" s="32">
        <v>135</v>
      </c>
      <c r="N27" s="32">
        <v>21</v>
      </c>
      <c r="O27" s="32">
        <v>0.15</v>
      </c>
      <c r="AMH27" s="37"/>
      <c r="AMI27"/>
      <c r="AMJ27"/>
    </row>
    <row r="28" spans="1:1024" s="29" customFormat="1" ht="13.5" customHeight="1" x14ac:dyDescent="0.35">
      <c r="A28" s="24"/>
      <c r="B28" s="44" t="s">
        <v>50</v>
      </c>
      <c r="C28" s="45">
        <f t="shared" ref="C28:O28" si="3">C27+C26</f>
        <v>290</v>
      </c>
      <c r="D28" s="46">
        <f t="shared" si="3"/>
        <v>13.15</v>
      </c>
      <c r="E28" s="46">
        <f t="shared" si="3"/>
        <v>14.95</v>
      </c>
      <c r="F28" s="46">
        <f t="shared" si="3"/>
        <v>66</v>
      </c>
      <c r="G28" s="46">
        <f t="shared" si="3"/>
        <v>451</v>
      </c>
      <c r="H28" s="46">
        <f t="shared" si="3"/>
        <v>0.15</v>
      </c>
      <c r="I28" s="46">
        <f t="shared" si="3"/>
        <v>1.29</v>
      </c>
      <c r="J28" s="46">
        <f t="shared" si="3"/>
        <v>0.02</v>
      </c>
      <c r="K28" s="46">
        <f t="shared" si="3"/>
        <v>1.94</v>
      </c>
      <c r="L28" s="46">
        <f t="shared" si="3"/>
        <v>231.1</v>
      </c>
      <c r="M28" s="46">
        <f t="shared" si="3"/>
        <v>206.3</v>
      </c>
      <c r="N28" s="46">
        <f t="shared" si="3"/>
        <v>40.700000000000003</v>
      </c>
      <c r="O28" s="46">
        <f t="shared" si="3"/>
        <v>1</v>
      </c>
      <c r="AMI28"/>
      <c r="AMJ28"/>
    </row>
    <row r="29" spans="1:1024" s="47" customFormat="1" ht="18" customHeight="1" x14ac:dyDescent="0.35">
      <c r="A29" s="70"/>
      <c r="B29" s="44" t="s">
        <v>51</v>
      </c>
      <c r="C29" s="71"/>
      <c r="D29" s="72">
        <f t="shared" ref="D29:O29" si="4">D12+D15+D24+D28</f>
        <v>36.11</v>
      </c>
      <c r="E29" s="72">
        <f t="shared" si="4"/>
        <v>37.549999999999997</v>
      </c>
      <c r="F29" s="72">
        <f t="shared" si="4"/>
        <v>190.58</v>
      </c>
      <c r="G29" s="72">
        <f t="shared" si="4"/>
        <v>1249.5500000000002</v>
      </c>
      <c r="H29" s="72">
        <f t="shared" si="4"/>
        <v>0.44100000000000006</v>
      </c>
      <c r="I29" s="72">
        <f t="shared" si="4"/>
        <v>89.38000000000001</v>
      </c>
      <c r="J29" s="72">
        <f t="shared" si="4"/>
        <v>0.17600000000000002</v>
      </c>
      <c r="K29" s="72">
        <f t="shared" si="4"/>
        <v>6.3049999999999997</v>
      </c>
      <c r="L29" s="72">
        <f t="shared" si="4"/>
        <v>525.5</v>
      </c>
      <c r="M29" s="72">
        <f t="shared" si="4"/>
        <v>653.22</v>
      </c>
      <c r="N29" s="72">
        <f t="shared" si="4"/>
        <v>164.25</v>
      </c>
      <c r="O29" s="72">
        <f t="shared" si="4"/>
        <v>8.08</v>
      </c>
      <c r="AMI29"/>
      <c r="AMJ29"/>
    </row>
    <row r="30" spans="1:1024" s="74" customFormat="1" ht="18" customHeight="1" x14ac:dyDescent="0.35">
      <c r="A30" s="73"/>
      <c r="B30" s="73"/>
      <c r="C30" s="73"/>
      <c r="D30" s="73"/>
      <c r="E30" s="73"/>
      <c r="F30" s="73"/>
      <c r="G30" s="73"/>
      <c r="H30" s="36"/>
      <c r="I30" s="36"/>
      <c r="J30" s="36"/>
      <c r="K30" s="36"/>
      <c r="L30" s="36"/>
      <c r="M30" s="36"/>
      <c r="N30" s="36"/>
      <c r="O30" s="36"/>
      <c r="AMI30"/>
      <c r="AMJ30"/>
    </row>
    <row r="31" spans="1:1024" s="74" customFormat="1" ht="26.1" customHeight="1" x14ac:dyDescent="0.35">
      <c r="A31" s="6" t="s">
        <v>52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AMI31"/>
      <c r="AMJ31"/>
    </row>
    <row r="32" spans="1:1024" ht="18.7" customHeight="1" x14ac:dyDescent="0.35">
      <c r="A32" s="5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76"/>
      <c r="AMH32"/>
    </row>
    <row r="33" spans="7:15" ht="18" customHeight="1" x14ac:dyDescent="0.35">
      <c r="G33"/>
      <c r="H33"/>
      <c r="I33"/>
      <c r="J33"/>
      <c r="K33"/>
      <c r="L33"/>
      <c r="M33"/>
      <c r="N33"/>
      <c r="O33"/>
    </row>
    <row r="34" spans="7:15" ht="18" customHeight="1" x14ac:dyDescent="0.35">
      <c r="G34"/>
      <c r="H34"/>
      <c r="I34"/>
      <c r="J34"/>
      <c r="K34"/>
      <c r="L34"/>
      <c r="M34"/>
      <c r="N34"/>
      <c r="O34"/>
    </row>
    <row r="35" spans="7:15" ht="18" customHeight="1" x14ac:dyDescent="0.35"/>
  </sheetData>
  <mergeCells count="16">
    <mergeCell ref="A13:O13"/>
    <mergeCell ref="A16:O16"/>
    <mergeCell ref="A25:O25"/>
    <mergeCell ref="A31:O31"/>
    <mergeCell ref="A32:O32"/>
    <mergeCell ref="D5:F5"/>
    <mergeCell ref="G5:G6"/>
    <mergeCell ref="H5:K5"/>
    <mergeCell ref="L5:O5"/>
    <mergeCell ref="A7:O7"/>
    <mergeCell ref="A1:B1"/>
    <mergeCell ref="A3:B3"/>
    <mergeCell ref="A4:C4"/>
    <mergeCell ref="A5:A6"/>
    <mergeCell ref="B5:B6"/>
    <mergeCell ref="C5:C6"/>
  </mergeCells>
  <pageMargins left="0.39374999999999999" right="0.39374999999999999" top="0.196527777777778" bottom="0.196527777777778" header="0.511811023622047" footer="0.511811023622047"/>
  <pageSetup paperSize="9" scale="9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39"/>
  <sheetViews>
    <sheetView view="pageBreakPreview" zoomScale="60" zoomScaleNormal="100" workbookViewId="0">
      <selection activeCell="A36" sqref="A36"/>
    </sheetView>
  </sheetViews>
  <sheetFormatPr defaultColWidth="9.1328125" defaultRowHeight="12.75" x14ac:dyDescent="0.35"/>
  <cols>
    <col min="1" max="1" width="12.46484375" customWidth="1"/>
    <col min="2" max="2" width="34.3984375" customWidth="1"/>
    <col min="3" max="3" width="8.86328125" customWidth="1"/>
    <col min="4" max="6" width="6.73046875" customWidth="1"/>
    <col min="7" max="7" width="13.3984375" style="15" customWidth="1"/>
    <col min="8" max="15" width="6.73046875" style="16" customWidth="1"/>
    <col min="16" max="1024" width="9.1328125" style="16"/>
  </cols>
  <sheetData>
    <row r="1" spans="1:1024" s="19" customFormat="1" ht="13.9" x14ac:dyDescent="0.4">
      <c r="A1" s="14" t="s">
        <v>54</v>
      </c>
      <c r="B1" s="14"/>
      <c r="C1" s="17"/>
      <c r="D1" s="18"/>
      <c r="E1" s="18"/>
      <c r="F1" s="18"/>
      <c r="G1" s="17"/>
      <c r="H1" s="18"/>
      <c r="I1" s="18"/>
      <c r="J1" s="18"/>
      <c r="K1" s="18"/>
      <c r="L1" s="18"/>
      <c r="M1" s="18"/>
      <c r="N1" s="18"/>
      <c r="O1" s="18"/>
    </row>
    <row r="2" spans="1:1024" s="19" customFormat="1" ht="13.9" x14ac:dyDescent="0.4">
      <c r="A2" s="20" t="s">
        <v>1</v>
      </c>
      <c r="B2" s="19" t="s">
        <v>2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024" s="19" customFormat="1" ht="13.9" x14ac:dyDescent="0.4">
      <c r="A3" s="13" t="s">
        <v>3</v>
      </c>
      <c r="B3" s="13"/>
      <c r="C3" s="22"/>
      <c r="G3" s="23"/>
    </row>
    <row r="4" spans="1:1024" s="19" customFormat="1" ht="13.9" x14ac:dyDescent="0.4">
      <c r="A4" s="13" t="s">
        <v>4</v>
      </c>
      <c r="B4" s="13"/>
      <c r="C4" s="13"/>
    </row>
    <row r="5" spans="1:1024" s="28" customFormat="1" ht="17.25" customHeight="1" x14ac:dyDescent="0.35">
      <c r="A5" s="12" t="s">
        <v>5</v>
      </c>
      <c r="B5" s="11" t="s">
        <v>6</v>
      </c>
      <c r="C5" s="10" t="s">
        <v>7</v>
      </c>
      <c r="D5" s="12" t="s">
        <v>8</v>
      </c>
      <c r="E5" s="12"/>
      <c r="F5" s="12"/>
      <c r="G5" s="9" t="s">
        <v>9</v>
      </c>
      <c r="H5" s="12" t="s">
        <v>10</v>
      </c>
      <c r="I5" s="12"/>
      <c r="J5" s="12"/>
      <c r="K5" s="12"/>
      <c r="L5" s="12" t="s">
        <v>11</v>
      </c>
      <c r="M5" s="12"/>
      <c r="N5" s="12"/>
      <c r="O5" s="12"/>
    </row>
    <row r="6" spans="1:1024" s="28" customFormat="1" ht="18" customHeight="1" x14ac:dyDescent="0.35">
      <c r="A6" s="12"/>
      <c r="B6" s="11"/>
      <c r="C6" s="10"/>
      <c r="D6" s="27" t="s">
        <v>12</v>
      </c>
      <c r="E6" s="27" t="s">
        <v>13</v>
      </c>
      <c r="F6" s="27" t="s">
        <v>14</v>
      </c>
      <c r="G6" s="9"/>
      <c r="H6" s="27" t="s">
        <v>15</v>
      </c>
      <c r="I6" s="27" t="s">
        <v>16</v>
      </c>
      <c r="J6" s="27" t="s">
        <v>17</v>
      </c>
      <c r="K6" s="27" t="s">
        <v>18</v>
      </c>
      <c r="L6" s="27" t="s">
        <v>19</v>
      </c>
      <c r="M6" s="27" t="s">
        <v>20</v>
      </c>
      <c r="N6" s="27" t="s">
        <v>21</v>
      </c>
      <c r="O6" s="27" t="s">
        <v>22</v>
      </c>
    </row>
    <row r="7" spans="1:1024" s="29" customFormat="1" ht="13.5" customHeight="1" x14ac:dyDescent="0.35">
      <c r="A7" s="8" t="s">
        <v>23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024" s="81" customFormat="1" ht="20.100000000000001" customHeight="1" x14ac:dyDescent="0.35">
      <c r="A8" s="33">
        <v>59</v>
      </c>
      <c r="B8" s="77" t="s">
        <v>55</v>
      </c>
      <c r="C8" s="78">
        <v>30</v>
      </c>
      <c r="D8" s="62">
        <v>0.3</v>
      </c>
      <c r="E8" s="62">
        <v>0.05</v>
      </c>
      <c r="F8" s="62">
        <v>2.5499999999999998</v>
      </c>
      <c r="G8" s="79">
        <f>D8*4+E8*9+F8*4</f>
        <v>11.85</v>
      </c>
      <c r="H8" s="80">
        <v>1.4999999999999999E-2</v>
      </c>
      <c r="I8" s="62">
        <v>1.3</v>
      </c>
      <c r="J8" s="62">
        <v>0</v>
      </c>
      <c r="K8" s="62">
        <v>0.1</v>
      </c>
      <c r="L8" s="62">
        <v>7.2</v>
      </c>
      <c r="M8" s="62">
        <v>13.36</v>
      </c>
      <c r="N8" s="62">
        <v>9.11</v>
      </c>
      <c r="O8" s="62">
        <v>0.32</v>
      </c>
    </row>
    <row r="9" spans="1:1024" s="58" customFormat="1" ht="19.45" customHeight="1" x14ac:dyDescent="0.35">
      <c r="A9" s="33" t="s">
        <v>25</v>
      </c>
      <c r="B9" s="82" t="s">
        <v>56</v>
      </c>
      <c r="C9" s="24">
        <v>150</v>
      </c>
      <c r="D9" s="24">
        <v>2.7</v>
      </c>
      <c r="E9" s="24">
        <v>5.01</v>
      </c>
      <c r="F9" s="24">
        <v>14.29</v>
      </c>
      <c r="G9" s="79">
        <f>D9*4+E9*9+F9*4</f>
        <v>113.05</v>
      </c>
      <c r="H9" s="24">
        <v>0.09</v>
      </c>
      <c r="I9" s="24">
        <v>0</v>
      </c>
      <c r="J9" s="24">
        <v>0.02</v>
      </c>
      <c r="K9" s="24">
        <v>0.42</v>
      </c>
      <c r="L9" s="24">
        <v>13.8</v>
      </c>
      <c r="M9" s="24">
        <v>76.599999999999994</v>
      </c>
      <c r="N9" s="24">
        <v>29.5</v>
      </c>
      <c r="O9" s="24">
        <v>0.82</v>
      </c>
      <c r="P9" s="57"/>
      <c r="AMJ9" s="37"/>
    </row>
    <row r="10" spans="1:1024" s="28" customFormat="1" ht="18" customHeight="1" x14ac:dyDescent="0.35">
      <c r="A10" s="24" t="s">
        <v>57</v>
      </c>
      <c r="B10" s="38" t="s">
        <v>58</v>
      </c>
      <c r="C10" s="26" t="s">
        <v>29</v>
      </c>
      <c r="D10" s="27">
        <v>3</v>
      </c>
      <c r="E10" s="27">
        <v>2.66</v>
      </c>
      <c r="F10" s="27">
        <v>13.18</v>
      </c>
      <c r="G10" s="79">
        <f>D10*4+E10*9+F10*4</f>
        <v>88.66</v>
      </c>
      <c r="H10" s="24">
        <v>0.03</v>
      </c>
      <c r="I10" s="24">
        <v>1.19</v>
      </c>
      <c r="J10" s="24">
        <v>0.02</v>
      </c>
      <c r="K10" s="24">
        <v>0</v>
      </c>
      <c r="L10" s="24">
        <v>114.17</v>
      </c>
      <c r="M10" s="24">
        <v>93.45</v>
      </c>
      <c r="N10" s="24">
        <v>15.99</v>
      </c>
      <c r="O10" s="24">
        <v>0.36</v>
      </c>
      <c r="P10" s="36"/>
      <c r="AMJ10" s="37"/>
    </row>
    <row r="11" spans="1:1024" s="28" customFormat="1" ht="18" customHeight="1" x14ac:dyDescent="0.35">
      <c r="A11" s="24">
        <v>14</v>
      </c>
      <c r="B11" s="40" t="s">
        <v>59</v>
      </c>
      <c r="C11" s="24">
        <v>5</v>
      </c>
      <c r="D11" s="24">
        <v>0.04</v>
      </c>
      <c r="E11" s="24">
        <v>3.6</v>
      </c>
      <c r="F11" s="24">
        <v>0.05</v>
      </c>
      <c r="G11" s="24">
        <v>33</v>
      </c>
      <c r="H11" s="39">
        <v>0</v>
      </c>
      <c r="I11" s="39">
        <v>0</v>
      </c>
      <c r="J11" s="39">
        <v>0.02</v>
      </c>
      <c r="K11" s="39">
        <v>0.05</v>
      </c>
      <c r="L11" s="39">
        <v>1.2</v>
      </c>
      <c r="M11" s="39">
        <v>1.5</v>
      </c>
      <c r="N11" s="39">
        <v>0</v>
      </c>
      <c r="O11" s="39">
        <v>0.01</v>
      </c>
      <c r="P11" s="36"/>
      <c r="AMJ11" s="37"/>
    </row>
    <row r="12" spans="1:1024" s="41" customFormat="1" ht="18.2" customHeight="1" x14ac:dyDescent="0.35">
      <c r="A12" s="24" t="s">
        <v>30</v>
      </c>
      <c r="B12" s="40" t="s">
        <v>31</v>
      </c>
      <c r="C12" s="24">
        <v>20</v>
      </c>
      <c r="D12" s="24">
        <v>1.48</v>
      </c>
      <c r="E12" s="24">
        <v>0.16</v>
      </c>
      <c r="F12" s="24">
        <v>9.6</v>
      </c>
      <c r="G12" s="32">
        <v>45.76</v>
      </c>
      <c r="H12" s="39">
        <v>0.02</v>
      </c>
      <c r="I12" s="39">
        <f>-J12</f>
        <v>0</v>
      </c>
      <c r="J12" s="39">
        <v>0</v>
      </c>
      <c r="K12" s="39">
        <v>0.26</v>
      </c>
      <c r="L12" s="39">
        <v>4.5999999999999996</v>
      </c>
      <c r="M12" s="39">
        <v>17.399999999999999</v>
      </c>
      <c r="N12" s="39">
        <v>6.6</v>
      </c>
      <c r="O12" s="39">
        <v>0.22</v>
      </c>
      <c r="AMJ12" s="42"/>
    </row>
    <row r="13" spans="1:1024" s="47" customFormat="1" ht="18" customHeight="1" x14ac:dyDescent="0.35">
      <c r="A13" s="43"/>
      <c r="B13" s="44" t="s">
        <v>32</v>
      </c>
      <c r="C13" s="45">
        <f t="shared" ref="C13:O13" si="0">C12+C11+C10+C9+C8</f>
        <v>355</v>
      </c>
      <c r="D13" s="46">
        <f t="shared" si="0"/>
        <v>7.52</v>
      </c>
      <c r="E13" s="46">
        <f t="shared" si="0"/>
        <v>11.48</v>
      </c>
      <c r="F13" s="46">
        <f t="shared" si="0"/>
        <v>39.669999999999995</v>
      </c>
      <c r="G13" s="46">
        <f t="shared" si="0"/>
        <v>292.32</v>
      </c>
      <c r="H13" s="46">
        <f t="shared" si="0"/>
        <v>0.15500000000000003</v>
      </c>
      <c r="I13" s="46">
        <f t="shared" si="0"/>
        <v>2.4900000000000002</v>
      </c>
      <c r="J13" s="46">
        <f t="shared" si="0"/>
        <v>0.06</v>
      </c>
      <c r="K13" s="46">
        <f t="shared" si="0"/>
        <v>0.83</v>
      </c>
      <c r="L13" s="46">
        <f t="shared" si="0"/>
        <v>140.97</v>
      </c>
      <c r="M13" s="46">
        <f t="shared" si="0"/>
        <v>202.31</v>
      </c>
      <c r="N13" s="46">
        <f t="shared" si="0"/>
        <v>61.2</v>
      </c>
      <c r="O13" s="46">
        <f t="shared" si="0"/>
        <v>1.73</v>
      </c>
    </row>
    <row r="14" spans="1:1024" s="29" customFormat="1" ht="13.5" customHeight="1" x14ac:dyDescent="0.35">
      <c r="A14" s="7" t="s">
        <v>33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024" s="29" customFormat="1" ht="15" customHeight="1" x14ac:dyDescent="0.35">
      <c r="A15" s="60" t="s">
        <v>60</v>
      </c>
      <c r="B15" s="77" t="s">
        <v>61</v>
      </c>
      <c r="C15" s="33">
        <v>100</v>
      </c>
      <c r="D15" s="24">
        <v>1.3</v>
      </c>
      <c r="E15" s="24">
        <v>0.1</v>
      </c>
      <c r="F15" s="24">
        <v>6.9</v>
      </c>
      <c r="G15" s="79">
        <f>D15*4+E15*9+F15*4</f>
        <v>33.700000000000003</v>
      </c>
      <c r="H15" s="24">
        <v>0.06</v>
      </c>
      <c r="I15" s="24">
        <v>5</v>
      </c>
      <c r="J15" s="24">
        <v>0</v>
      </c>
      <c r="K15" s="24">
        <v>0.4</v>
      </c>
      <c r="L15" s="24">
        <v>27</v>
      </c>
      <c r="M15" s="24">
        <v>55</v>
      </c>
      <c r="N15" s="24">
        <v>38</v>
      </c>
      <c r="O15" s="24">
        <v>0.7</v>
      </c>
      <c r="AMJ15" s="37"/>
    </row>
    <row r="16" spans="1:1024" s="29" customFormat="1" ht="15" customHeight="1" x14ac:dyDescent="0.35">
      <c r="A16" s="60" t="s">
        <v>62</v>
      </c>
      <c r="B16" s="77" t="s">
        <v>63</v>
      </c>
      <c r="C16" s="33">
        <v>50</v>
      </c>
      <c r="D16" s="24">
        <v>0.2</v>
      </c>
      <c r="E16" s="24">
        <v>0.15</v>
      </c>
      <c r="F16" s="24">
        <v>5.15</v>
      </c>
      <c r="G16" s="32">
        <v>22.75</v>
      </c>
      <c r="H16" s="24">
        <v>1.2999999999999999E-2</v>
      </c>
      <c r="I16" s="24">
        <v>2.5</v>
      </c>
      <c r="J16" s="24">
        <v>0</v>
      </c>
      <c r="K16" s="24">
        <v>0.2</v>
      </c>
      <c r="L16" s="24">
        <v>9.5</v>
      </c>
      <c r="M16" s="24">
        <v>8</v>
      </c>
      <c r="N16" s="24">
        <v>6</v>
      </c>
      <c r="O16" s="24">
        <v>1.1499999999999999</v>
      </c>
      <c r="AMJ16" s="37"/>
    </row>
    <row r="17" spans="1:1024" s="29" customFormat="1" ht="13.5" customHeight="1" x14ac:dyDescent="0.35">
      <c r="A17" s="24"/>
      <c r="B17" s="44" t="s">
        <v>36</v>
      </c>
      <c r="C17" s="45">
        <f t="shared" ref="C17:O17" si="1">C16+C15</f>
        <v>150</v>
      </c>
      <c r="D17" s="46">
        <f t="shared" si="1"/>
        <v>1.5</v>
      </c>
      <c r="E17" s="46">
        <f t="shared" si="1"/>
        <v>0.25</v>
      </c>
      <c r="F17" s="46">
        <f t="shared" si="1"/>
        <v>12.05</v>
      </c>
      <c r="G17" s="46">
        <f t="shared" si="1"/>
        <v>56.45</v>
      </c>
      <c r="H17" s="46">
        <f t="shared" si="1"/>
        <v>7.2999999999999995E-2</v>
      </c>
      <c r="I17" s="46">
        <f t="shared" si="1"/>
        <v>7.5</v>
      </c>
      <c r="J17" s="46">
        <f t="shared" si="1"/>
        <v>0</v>
      </c>
      <c r="K17" s="46">
        <f t="shared" si="1"/>
        <v>0.60000000000000009</v>
      </c>
      <c r="L17" s="46">
        <f t="shared" si="1"/>
        <v>36.5</v>
      </c>
      <c r="M17" s="46">
        <f t="shared" si="1"/>
        <v>63</v>
      </c>
      <c r="N17" s="46">
        <f t="shared" si="1"/>
        <v>44</v>
      </c>
      <c r="O17" s="46">
        <f t="shared" si="1"/>
        <v>1.8499999999999999</v>
      </c>
    </row>
    <row r="18" spans="1:1024" s="29" customFormat="1" ht="13.5" customHeight="1" x14ac:dyDescent="0.35">
      <c r="A18" s="7" t="s">
        <v>37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024" s="29" customFormat="1" ht="17.25" customHeight="1" x14ac:dyDescent="0.35">
      <c r="A19" s="24">
        <v>70</v>
      </c>
      <c r="B19" s="53" t="s">
        <v>64</v>
      </c>
      <c r="C19" s="54">
        <v>40</v>
      </c>
      <c r="D19" s="32">
        <v>0.44</v>
      </c>
      <c r="E19" s="32">
        <v>0.04</v>
      </c>
      <c r="F19" s="32">
        <v>1.4</v>
      </c>
      <c r="G19" s="32">
        <v>8</v>
      </c>
      <c r="H19" s="83">
        <v>4.0000000000000001E-3</v>
      </c>
      <c r="I19" s="32">
        <v>4.2</v>
      </c>
      <c r="J19" s="32">
        <v>0</v>
      </c>
      <c r="K19" s="32">
        <v>0.28000000000000003</v>
      </c>
      <c r="L19" s="32">
        <v>4</v>
      </c>
      <c r="M19" s="32">
        <v>14</v>
      </c>
      <c r="N19" s="32">
        <v>6</v>
      </c>
      <c r="O19" s="32">
        <v>0.32</v>
      </c>
      <c r="AMJ19" s="37"/>
    </row>
    <row r="20" spans="1:1024" s="29" customFormat="1" ht="26.1" customHeight="1" x14ac:dyDescent="0.35">
      <c r="A20" s="60">
        <v>103</v>
      </c>
      <c r="B20" s="59" t="s">
        <v>65</v>
      </c>
      <c r="C20" s="60">
        <v>150</v>
      </c>
      <c r="D20" s="32">
        <v>1.6</v>
      </c>
      <c r="E20" s="32">
        <v>1.7</v>
      </c>
      <c r="F20" s="32">
        <v>10.47</v>
      </c>
      <c r="G20" s="32">
        <v>70.95</v>
      </c>
      <c r="H20" s="83">
        <v>7.0000000000000007E-2</v>
      </c>
      <c r="I20" s="32">
        <v>4.95</v>
      </c>
      <c r="J20" s="32">
        <v>0</v>
      </c>
      <c r="K20" s="32">
        <v>0.85</v>
      </c>
      <c r="L20" s="32">
        <v>17.52</v>
      </c>
      <c r="M20" s="32">
        <v>40.54</v>
      </c>
      <c r="N20" s="32">
        <v>16.36</v>
      </c>
      <c r="O20" s="32">
        <v>0.67</v>
      </c>
      <c r="P20" s="50"/>
    </row>
    <row r="21" spans="1:1024" s="64" customFormat="1" ht="18" customHeight="1" x14ac:dyDescent="0.35">
      <c r="A21" s="24">
        <v>254</v>
      </c>
      <c r="B21" s="40" t="s">
        <v>66</v>
      </c>
      <c r="C21" s="78">
        <v>60</v>
      </c>
      <c r="D21" s="62">
        <v>10</v>
      </c>
      <c r="E21" s="62">
        <v>6</v>
      </c>
      <c r="F21" s="62">
        <v>2.2000000000000002</v>
      </c>
      <c r="G21" s="79">
        <f>D21*4+E21*9+F21*4</f>
        <v>102.8</v>
      </c>
      <c r="H21" s="62">
        <v>0.18</v>
      </c>
      <c r="I21" s="62">
        <v>8.4</v>
      </c>
      <c r="J21" s="62">
        <v>5.82</v>
      </c>
      <c r="K21" s="62">
        <v>4.04</v>
      </c>
      <c r="L21" s="62">
        <v>18.87</v>
      </c>
      <c r="M21" s="62">
        <v>258.18</v>
      </c>
      <c r="N21" s="62">
        <v>13.37</v>
      </c>
      <c r="O21" s="62">
        <v>5.6</v>
      </c>
    </row>
    <row r="22" spans="1:1024" s="58" customFormat="1" ht="18" customHeight="1" x14ac:dyDescent="0.35">
      <c r="A22" s="24">
        <v>143</v>
      </c>
      <c r="B22" s="61" t="s">
        <v>67</v>
      </c>
      <c r="C22" s="24">
        <v>110</v>
      </c>
      <c r="D22" s="24">
        <v>1.8</v>
      </c>
      <c r="E22" s="24">
        <v>8.1300000000000008</v>
      </c>
      <c r="F22" s="24">
        <v>8.93</v>
      </c>
      <c r="G22" s="79">
        <f>D22*4+E22*9+F22*4</f>
        <v>116.09</v>
      </c>
      <c r="H22" s="24">
        <v>0.05</v>
      </c>
      <c r="I22" s="24">
        <v>4.53</v>
      </c>
      <c r="J22" s="24">
        <v>0.02</v>
      </c>
      <c r="K22" s="56">
        <v>0.28999999999999998</v>
      </c>
      <c r="L22" s="24">
        <v>32.81</v>
      </c>
      <c r="M22" s="24">
        <v>52.66</v>
      </c>
      <c r="N22" s="24">
        <v>23.2</v>
      </c>
      <c r="O22" s="24">
        <v>0.92</v>
      </c>
      <c r="AMJ22" s="37"/>
    </row>
    <row r="23" spans="1:1024" s="81" customFormat="1" ht="22.6" customHeight="1" x14ac:dyDescent="0.35">
      <c r="A23" s="24" t="s">
        <v>68</v>
      </c>
      <c r="B23" s="40" t="s">
        <v>69</v>
      </c>
      <c r="C23" s="24">
        <v>150</v>
      </c>
      <c r="D23" s="24">
        <v>0.1</v>
      </c>
      <c r="E23" s="24">
        <v>0.06</v>
      </c>
      <c r="F23" s="24">
        <v>21.15</v>
      </c>
      <c r="G23" s="24">
        <f>D23*4+E23*9+F23*4</f>
        <v>85.539999999999992</v>
      </c>
      <c r="H23" s="60">
        <v>1.4999999999999999E-2</v>
      </c>
      <c r="I23" s="60">
        <v>4.05</v>
      </c>
      <c r="J23" s="60">
        <v>0</v>
      </c>
      <c r="K23" s="60">
        <v>0</v>
      </c>
      <c r="L23" s="60">
        <v>9</v>
      </c>
      <c r="M23" s="60">
        <v>3</v>
      </c>
      <c r="N23" s="60">
        <v>3</v>
      </c>
      <c r="O23" s="60">
        <v>0.6</v>
      </c>
      <c r="P23" s="74"/>
      <c r="Q23" s="74"/>
      <c r="AMJ23" s="84"/>
    </row>
    <row r="24" spans="1:1024" s="41" customFormat="1" ht="18.2" customHeight="1" x14ac:dyDescent="0.35">
      <c r="A24" s="24" t="s">
        <v>30</v>
      </c>
      <c r="B24" s="40" t="s">
        <v>31</v>
      </c>
      <c r="C24" s="24">
        <v>20</v>
      </c>
      <c r="D24" s="24">
        <v>1.48</v>
      </c>
      <c r="E24" s="24">
        <v>0.16</v>
      </c>
      <c r="F24" s="24">
        <v>9.6</v>
      </c>
      <c r="G24" s="32">
        <v>45.76</v>
      </c>
      <c r="H24" s="39">
        <v>0.02</v>
      </c>
      <c r="I24" s="39">
        <f>-J24</f>
        <v>0</v>
      </c>
      <c r="J24" s="39">
        <v>0</v>
      </c>
      <c r="K24" s="39">
        <v>0.26</v>
      </c>
      <c r="L24" s="39">
        <v>4.5999999999999996</v>
      </c>
      <c r="M24" s="39">
        <v>17.399999999999999</v>
      </c>
      <c r="N24" s="39">
        <v>6.6</v>
      </c>
      <c r="O24" s="39">
        <v>0.22</v>
      </c>
      <c r="AMH24" s="42"/>
      <c r="AMI24"/>
      <c r="AMJ24"/>
    </row>
    <row r="25" spans="1:1024" s="28" customFormat="1" ht="18" customHeight="1" x14ac:dyDescent="0.35">
      <c r="A25" s="24" t="s">
        <v>30</v>
      </c>
      <c r="B25" s="38" t="s">
        <v>45</v>
      </c>
      <c r="C25" s="26">
        <v>25</v>
      </c>
      <c r="D25" s="27">
        <v>1.4</v>
      </c>
      <c r="E25" s="27">
        <v>0.27</v>
      </c>
      <c r="F25" s="27">
        <v>12.35</v>
      </c>
      <c r="G25" s="24">
        <v>57.47</v>
      </c>
      <c r="H25" s="27">
        <v>2.5000000000000001E-2</v>
      </c>
      <c r="I25" s="27">
        <v>0</v>
      </c>
      <c r="J25" s="27">
        <v>0</v>
      </c>
      <c r="K25" s="27">
        <v>0.22500000000000001</v>
      </c>
      <c r="L25" s="27">
        <v>5.75</v>
      </c>
      <c r="M25" s="27">
        <v>26.5</v>
      </c>
      <c r="N25" s="27">
        <v>6.25</v>
      </c>
      <c r="O25" s="27">
        <v>0.77500000000000002</v>
      </c>
      <c r="P25" s="36"/>
      <c r="AMH25" s="37"/>
      <c r="AMI25"/>
      <c r="AMJ25"/>
    </row>
    <row r="26" spans="1:1024" s="47" customFormat="1" ht="18" customHeight="1" x14ac:dyDescent="0.35">
      <c r="A26" s="43"/>
      <c r="B26" s="44" t="s">
        <v>46</v>
      </c>
      <c r="C26" s="45">
        <f t="shared" ref="C26:O26" si="2">C25+C24+C23+C22+C21+C20+C19</f>
        <v>555</v>
      </c>
      <c r="D26" s="46">
        <f t="shared" si="2"/>
        <v>16.820000000000004</v>
      </c>
      <c r="E26" s="46">
        <f t="shared" si="2"/>
        <v>16.36</v>
      </c>
      <c r="F26" s="46">
        <f t="shared" si="2"/>
        <v>66.100000000000009</v>
      </c>
      <c r="G26" s="46">
        <f t="shared" si="2"/>
        <v>486.61</v>
      </c>
      <c r="H26" s="46">
        <f t="shared" si="2"/>
        <v>0.36399999999999999</v>
      </c>
      <c r="I26" s="46">
        <f t="shared" si="2"/>
        <v>26.13</v>
      </c>
      <c r="J26" s="46">
        <f t="shared" si="2"/>
        <v>5.84</v>
      </c>
      <c r="K26" s="46">
        <f t="shared" si="2"/>
        <v>5.9449999999999994</v>
      </c>
      <c r="L26" s="46">
        <f t="shared" si="2"/>
        <v>92.55</v>
      </c>
      <c r="M26" s="46">
        <f t="shared" si="2"/>
        <v>412.28000000000003</v>
      </c>
      <c r="N26" s="46">
        <f t="shared" si="2"/>
        <v>74.78</v>
      </c>
      <c r="O26" s="46">
        <f t="shared" si="2"/>
        <v>9.1050000000000004</v>
      </c>
    </row>
    <row r="27" spans="1:1024" s="29" customFormat="1" ht="13.5" customHeight="1" x14ac:dyDescent="0.35">
      <c r="A27" s="7" t="s">
        <v>47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024" s="29" customFormat="1" ht="19.5" customHeight="1" x14ac:dyDescent="0.35">
      <c r="A28" s="78">
        <v>47</v>
      </c>
      <c r="B28" s="77" t="s">
        <v>70</v>
      </c>
      <c r="C28" s="33">
        <v>30</v>
      </c>
      <c r="D28" s="32">
        <v>0.51</v>
      </c>
      <c r="E28" s="32">
        <v>1.5</v>
      </c>
      <c r="F28" s="32">
        <v>2.54</v>
      </c>
      <c r="G28" s="85">
        <f>D28*4+E28*9+F28*4</f>
        <v>25.7</v>
      </c>
      <c r="H28" s="83">
        <v>7.0000000000000001E-3</v>
      </c>
      <c r="I28" s="32">
        <v>5.97</v>
      </c>
      <c r="J28" s="32">
        <v>0</v>
      </c>
      <c r="K28" s="32">
        <v>0</v>
      </c>
      <c r="L28" s="32">
        <v>15.74</v>
      </c>
      <c r="M28" s="32">
        <v>10.23</v>
      </c>
      <c r="N28" s="32">
        <v>4.82</v>
      </c>
      <c r="O28" s="32">
        <v>0.2</v>
      </c>
      <c r="AMJ28" s="37"/>
    </row>
    <row r="29" spans="1:1024" s="29" customFormat="1" ht="13.5" customHeight="1" x14ac:dyDescent="0.35">
      <c r="A29" s="24" t="s">
        <v>71</v>
      </c>
      <c r="B29" s="86" t="s">
        <v>72</v>
      </c>
      <c r="C29" s="25" t="s">
        <v>73</v>
      </c>
      <c r="D29" s="24">
        <v>7</v>
      </c>
      <c r="E29" s="24">
        <v>4.5</v>
      </c>
      <c r="F29" s="24">
        <v>4</v>
      </c>
      <c r="G29" s="85">
        <f>D29*4+E29*9+F29*4</f>
        <v>84.5</v>
      </c>
      <c r="H29" s="24">
        <v>0.05</v>
      </c>
      <c r="I29" s="24">
        <v>2.72</v>
      </c>
      <c r="J29" s="24">
        <v>7.0000000000000001E-3</v>
      </c>
      <c r="K29" s="24">
        <v>3.6</v>
      </c>
      <c r="L29" s="24">
        <v>26.84</v>
      </c>
      <c r="M29" s="24">
        <v>103.72</v>
      </c>
      <c r="N29" s="24">
        <v>13.64</v>
      </c>
      <c r="O29" s="24">
        <v>0.53</v>
      </c>
      <c r="P29" s="50"/>
      <c r="AMJ29" s="37"/>
    </row>
    <row r="30" spans="1:1024" s="89" customFormat="1" ht="18" customHeight="1" x14ac:dyDescent="0.35">
      <c r="A30" s="24">
        <v>312</v>
      </c>
      <c r="B30" s="40" t="s">
        <v>74</v>
      </c>
      <c r="C30" s="24">
        <v>120</v>
      </c>
      <c r="D30" s="24">
        <v>2.4500000000000002</v>
      </c>
      <c r="E30" s="24">
        <v>3.84</v>
      </c>
      <c r="F30" s="24">
        <v>16.350000000000001</v>
      </c>
      <c r="G30" s="87">
        <f>D30*4+E30*9+F30*4</f>
        <v>109.76</v>
      </c>
      <c r="H30" s="32">
        <v>0.1</v>
      </c>
      <c r="I30" s="32">
        <v>14.53</v>
      </c>
      <c r="J30" s="32">
        <v>0</v>
      </c>
      <c r="K30" s="32">
        <v>0.14000000000000001</v>
      </c>
      <c r="L30" s="32">
        <v>29.58</v>
      </c>
      <c r="M30" s="32">
        <v>69.28</v>
      </c>
      <c r="N30" s="32">
        <v>22.2</v>
      </c>
      <c r="O30" s="32">
        <v>0.81</v>
      </c>
      <c r="P30" s="88"/>
      <c r="Q30" s="88"/>
      <c r="AMJ30" s="37"/>
    </row>
    <row r="31" spans="1:1024" s="29" customFormat="1" ht="13.5" customHeight="1" x14ac:dyDescent="0.35">
      <c r="A31" s="24">
        <v>377</v>
      </c>
      <c r="B31" s="40" t="s">
        <v>75</v>
      </c>
      <c r="C31" s="78">
        <v>150</v>
      </c>
      <c r="D31" s="62">
        <v>0.1</v>
      </c>
      <c r="E31" s="62">
        <v>0.01</v>
      </c>
      <c r="F31" s="62">
        <v>11.4</v>
      </c>
      <c r="G31" s="79">
        <f>D31*4+E31*9+F31*4</f>
        <v>46.09</v>
      </c>
      <c r="H31" s="62">
        <v>0</v>
      </c>
      <c r="I31" s="62">
        <v>2.12</v>
      </c>
      <c r="J31" s="62">
        <v>0</v>
      </c>
      <c r="K31" s="62">
        <v>0</v>
      </c>
      <c r="L31" s="62">
        <v>10.65</v>
      </c>
      <c r="M31" s="62">
        <v>3.3</v>
      </c>
      <c r="N31" s="62">
        <v>1.8</v>
      </c>
      <c r="O31" s="62">
        <v>0.27</v>
      </c>
    </row>
    <row r="32" spans="1:1024" s="41" customFormat="1" ht="18.2" customHeight="1" x14ac:dyDescent="0.35">
      <c r="A32" s="24" t="s">
        <v>30</v>
      </c>
      <c r="B32" s="40" t="s">
        <v>31</v>
      </c>
      <c r="C32" s="24">
        <v>20</v>
      </c>
      <c r="D32" s="24">
        <v>1.48</v>
      </c>
      <c r="E32" s="24">
        <v>0.16</v>
      </c>
      <c r="F32" s="24">
        <v>9.6</v>
      </c>
      <c r="G32" s="32">
        <v>45.76</v>
      </c>
      <c r="H32" s="39">
        <v>0.02</v>
      </c>
      <c r="I32" s="39">
        <f>-J32</f>
        <v>0</v>
      </c>
      <c r="J32" s="39">
        <v>0</v>
      </c>
      <c r="K32" s="39">
        <v>0.26</v>
      </c>
      <c r="L32" s="39">
        <v>4.5999999999999996</v>
      </c>
      <c r="M32" s="39">
        <v>17.399999999999999</v>
      </c>
      <c r="N32" s="39">
        <v>6.6</v>
      </c>
      <c r="O32" s="39">
        <v>0.22</v>
      </c>
      <c r="AMJ32" s="42"/>
    </row>
    <row r="33" spans="1:1024" s="29" customFormat="1" ht="15" customHeight="1" x14ac:dyDescent="0.35">
      <c r="A33" s="60" t="s">
        <v>30</v>
      </c>
      <c r="B33" s="90" t="s">
        <v>76</v>
      </c>
      <c r="C33" s="33">
        <v>20</v>
      </c>
      <c r="D33" s="32">
        <v>1.5</v>
      </c>
      <c r="E33" s="32">
        <v>1.96</v>
      </c>
      <c r="F33" s="32">
        <v>14.88</v>
      </c>
      <c r="G33" s="32">
        <v>83.4</v>
      </c>
      <c r="H33" s="32">
        <v>0.02</v>
      </c>
      <c r="I33" s="32">
        <v>0</v>
      </c>
      <c r="J33" s="32">
        <v>0</v>
      </c>
      <c r="K33" s="32">
        <v>0.7</v>
      </c>
      <c r="L33" s="32">
        <v>5.8</v>
      </c>
      <c r="M33" s="32">
        <v>18</v>
      </c>
      <c r="N33" s="32">
        <v>4</v>
      </c>
      <c r="O33" s="32">
        <v>0.42</v>
      </c>
      <c r="AMJ33" s="37"/>
    </row>
    <row r="34" spans="1:1024" s="29" customFormat="1" ht="13.5" customHeight="1" x14ac:dyDescent="0.35">
      <c r="A34" s="24"/>
      <c r="B34" s="44" t="s">
        <v>50</v>
      </c>
      <c r="C34" s="45">
        <f t="shared" ref="C34:O34" si="3">C32+C31+C30+C29+C28</f>
        <v>380</v>
      </c>
      <c r="D34" s="46">
        <f t="shared" si="3"/>
        <v>11.540000000000001</v>
      </c>
      <c r="E34" s="46">
        <f t="shared" si="3"/>
        <v>10.01</v>
      </c>
      <c r="F34" s="46">
        <f t="shared" si="3"/>
        <v>43.89</v>
      </c>
      <c r="G34" s="46">
        <f t="shared" si="3"/>
        <v>311.81</v>
      </c>
      <c r="H34" s="46">
        <f t="shared" si="3"/>
        <v>0.17700000000000002</v>
      </c>
      <c r="I34" s="46">
        <f t="shared" si="3"/>
        <v>25.339999999999996</v>
      </c>
      <c r="J34" s="46">
        <f t="shared" si="3"/>
        <v>7.0000000000000001E-3</v>
      </c>
      <c r="K34" s="46">
        <f t="shared" si="3"/>
        <v>4</v>
      </c>
      <c r="L34" s="46">
        <f t="shared" si="3"/>
        <v>87.41</v>
      </c>
      <c r="M34" s="46">
        <f t="shared" si="3"/>
        <v>203.92999999999998</v>
      </c>
      <c r="N34" s="46">
        <f t="shared" si="3"/>
        <v>49.06</v>
      </c>
      <c r="O34" s="46">
        <f t="shared" si="3"/>
        <v>2.0300000000000002</v>
      </c>
    </row>
    <row r="35" spans="1:1024" s="47" customFormat="1" ht="18" customHeight="1" x14ac:dyDescent="0.35">
      <c r="A35" s="70"/>
      <c r="B35" s="44" t="s">
        <v>51</v>
      </c>
      <c r="C35" s="71"/>
      <c r="D35" s="72">
        <f t="shared" ref="D35:O35" si="4">D13+D17+D26+D34</f>
        <v>37.380000000000003</v>
      </c>
      <c r="E35" s="72">
        <f t="shared" si="4"/>
        <v>38.1</v>
      </c>
      <c r="F35" s="72">
        <f t="shared" si="4"/>
        <v>161.71</v>
      </c>
      <c r="G35" s="72">
        <f t="shared" si="4"/>
        <v>1147.19</v>
      </c>
      <c r="H35" s="72">
        <f t="shared" si="4"/>
        <v>0.76900000000000013</v>
      </c>
      <c r="I35" s="72">
        <f t="shared" si="4"/>
        <v>61.459999999999994</v>
      </c>
      <c r="J35" s="72">
        <f t="shared" si="4"/>
        <v>5.9069999999999991</v>
      </c>
      <c r="K35" s="72">
        <f t="shared" si="4"/>
        <v>11.375</v>
      </c>
      <c r="L35" s="72">
        <f t="shared" si="4"/>
        <v>357.42999999999995</v>
      </c>
      <c r="M35" s="72">
        <f t="shared" si="4"/>
        <v>881.52</v>
      </c>
      <c r="N35" s="72">
        <f t="shared" si="4"/>
        <v>229.04000000000002</v>
      </c>
      <c r="O35" s="72">
        <f t="shared" si="4"/>
        <v>14.715</v>
      </c>
    </row>
    <row r="36" spans="1:1024" s="74" customFormat="1" ht="18" customHeight="1" x14ac:dyDescent="0.35">
      <c r="A36" s="73"/>
      <c r="B36" s="73"/>
      <c r="C36" s="73"/>
      <c r="D36" s="73"/>
      <c r="E36" s="73"/>
      <c r="F36" s="73"/>
      <c r="G36" s="73"/>
      <c r="H36" s="36"/>
    </row>
    <row r="37" spans="1:1024" ht="18.7" customHeight="1" x14ac:dyDescent="0.35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76"/>
      <c r="AMJ37"/>
    </row>
    <row r="38" spans="1:1024" ht="18" customHeight="1" x14ac:dyDescent="0.35"/>
    <row r="39" spans="1:1024" ht="18" customHeight="1" x14ac:dyDescent="0.35"/>
  </sheetData>
  <mergeCells count="15">
    <mergeCell ref="A14:O14"/>
    <mergeCell ref="A18:O18"/>
    <mergeCell ref="A27:O27"/>
    <mergeCell ref="A37:O37"/>
    <mergeCell ref="D5:F5"/>
    <mergeCell ref="G5:G6"/>
    <mergeCell ref="H5:K5"/>
    <mergeCell ref="L5:O5"/>
    <mergeCell ref="A7:O7"/>
    <mergeCell ref="A1:B1"/>
    <mergeCell ref="A3:B3"/>
    <mergeCell ref="A4:C4"/>
    <mergeCell ref="A5:A6"/>
    <mergeCell ref="B5:B6"/>
    <mergeCell ref="C5:C6"/>
  </mergeCells>
  <pageMargins left="0.39374999999999999" right="0.39374999999999999" top="0.196527777777778" bottom="0.196527777777778" header="0.511811023622047" footer="0.511811023622047"/>
  <pageSetup paperSize="9" scale="94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36"/>
  <sheetViews>
    <sheetView view="pageBreakPreview" topLeftCell="A7" zoomScaleNormal="100" zoomScaleSheetLayoutView="100" workbookViewId="0">
      <selection activeCell="A33" sqref="A33"/>
    </sheetView>
  </sheetViews>
  <sheetFormatPr defaultColWidth="9.1328125" defaultRowHeight="12.75" x14ac:dyDescent="0.35"/>
  <cols>
    <col min="1" max="1" width="13.33203125" customWidth="1"/>
    <col min="2" max="2" width="35.6640625" customWidth="1"/>
    <col min="3" max="3" width="8.86328125" customWidth="1"/>
    <col min="4" max="6" width="6.73046875" customWidth="1"/>
    <col min="7" max="7" width="13.3984375" style="15" customWidth="1"/>
    <col min="8" max="15" width="6.73046875" style="16" customWidth="1"/>
    <col min="16" max="1024" width="9.1328125" style="16"/>
  </cols>
  <sheetData>
    <row r="1" spans="1:1024" s="19" customFormat="1" ht="13.9" x14ac:dyDescent="0.4">
      <c r="A1" s="14" t="s">
        <v>78</v>
      </c>
      <c r="B1" s="14"/>
      <c r="C1" s="17"/>
      <c r="D1" s="18"/>
      <c r="E1" s="18"/>
      <c r="F1" s="18"/>
      <c r="G1" s="17"/>
      <c r="H1" s="18"/>
      <c r="I1" s="18"/>
      <c r="J1" s="18"/>
      <c r="K1" s="18"/>
      <c r="L1" s="18"/>
      <c r="M1" s="18"/>
      <c r="N1" s="18"/>
      <c r="O1" s="18"/>
    </row>
    <row r="2" spans="1:1024" s="19" customFormat="1" ht="13.9" x14ac:dyDescent="0.4">
      <c r="A2" s="20" t="s">
        <v>1</v>
      </c>
      <c r="B2" s="19" t="s">
        <v>2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024" s="19" customFormat="1" ht="13.9" x14ac:dyDescent="0.4">
      <c r="A3" s="13" t="s">
        <v>3</v>
      </c>
      <c r="B3" s="13"/>
      <c r="C3" s="22"/>
      <c r="G3" s="23"/>
    </row>
    <row r="4" spans="1:1024" s="19" customFormat="1" ht="13.9" x14ac:dyDescent="0.4">
      <c r="A4" s="13" t="s">
        <v>4</v>
      </c>
      <c r="B4" s="13"/>
      <c r="C4" s="13"/>
    </row>
    <row r="5" spans="1:1024" s="28" customFormat="1" ht="17.25" customHeight="1" x14ac:dyDescent="0.35">
      <c r="A5" s="12" t="s">
        <v>5</v>
      </c>
      <c r="B5" s="11" t="s">
        <v>6</v>
      </c>
      <c r="C5" s="10" t="s">
        <v>7</v>
      </c>
      <c r="D5" s="12" t="s">
        <v>8</v>
      </c>
      <c r="E5" s="12"/>
      <c r="F5" s="12"/>
      <c r="G5" s="9" t="s">
        <v>9</v>
      </c>
      <c r="H5" s="12" t="s">
        <v>10</v>
      </c>
      <c r="I5" s="12"/>
      <c r="J5" s="12"/>
      <c r="K5" s="12"/>
      <c r="L5" s="12" t="s">
        <v>11</v>
      </c>
      <c r="M5" s="12"/>
      <c r="N5" s="12"/>
      <c r="O5" s="12"/>
    </row>
    <row r="6" spans="1:1024" s="28" customFormat="1" ht="18" customHeight="1" x14ac:dyDescent="0.35">
      <c r="A6" s="12"/>
      <c r="B6" s="11"/>
      <c r="C6" s="10"/>
      <c r="D6" s="27" t="s">
        <v>12</v>
      </c>
      <c r="E6" s="27" t="s">
        <v>13</v>
      </c>
      <c r="F6" s="27" t="s">
        <v>14</v>
      </c>
      <c r="G6" s="9"/>
      <c r="H6" s="27" t="s">
        <v>15</v>
      </c>
      <c r="I6" s="27" t="s">
        <v>16</v>
      </c>
      <c r="J6" s="27" t="s">
        <v>17</v>
      </c>
      <c r="K6" s="27" t="s">
        <v>18</v>
      </c>
      <c r="L6" s="27" t="s">
        <v>19</v>
      </c>
      <c r="M6" s="27" t="s">
        <v>20</v>
      </c>
      <c r="N6" s="27" t="s">
        <v>21</v>
      </c>
      <c r="O6" s="27" t="s">
        <v>22</v>
      </c>
    </row>
    <row r="7" spans="1:1024" s="29" customFormat="1" ht="13.5" customHeight="1" x14ac:dyDescent="0.35">
      <c r="A7" s="8" t="s">
        <v>23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024" s="69" customFormat="1" ht="23.85" customHeight="1" x14ac:dyDescent="0.35">
      <c r="A8" s="66">
        <v>66</v>
      </c>
      <c r="B8" s="67" t="s">
        <v>79</v>
      </c>
      <c r="C8" s="66">
        <v>30</v>
      </c>
      <c r="D8" s="68">
        <v>0.37</v>
      </c>
      <c r="E8" s="68">
        <v>0.04</v>
      </c>
      <c r="F8" s="68">
        <v>6.68</v>
      </c>
      <c r="G8" s="68">
        <v>28.59</v>
      </c>
      <c r="H8" s="68">
        <v>1.4999999999999999E-2</v>
      </c>
      <c r="I8" s="68">
        <v>1.2</v>
      </c>
      <c r="J8" s="68">
        <v>0</v>
      </c>
      <c r="K8" s="68">
        <v>0.105</v>
      </c>
      <c r="L8" s="68">
        <v>9.51</v>
      </c>
      <c r="M8" s="68">
        <v>16.8</v>
      </c>
      <c r="N8" s="68">
        <v>10.01</v>
      </c>
      <c r="O8" s="68">
        <v>0.27</v>
      </c>
      <c r="AMJ8" s="37"/>
    </row>
    <row r="9" spans="1:1024" s="29" customFormat="1" ht="18.7" customHeight="1" x14ac:dyDescent="0.35">
      <c r="A9" s="33" t="s">
        <v>80</v>
      </c>
      <c r="B9" s="91" t="s">
        <v>81</v>
      </c>
      <c r="C9" s="78">
        <v>120</v>
      </c>
      <c r="D9" s="62">
        <v>9</v>
      </c>
      <c r="E9" s="62">
        <v>8.4600000000000009</v>
      </c>
      <c r="F9" s="62">
        <v>17.899999999999999</v>
      </c>
      <c r="G9" s="92">
        <f>D9*4+E9*9+F9*4</f>
        <v>183.74</v>
      </c>
      <c r="H9" s="62">
        <v>0.06</v>
      </c>
      <c r="I9" s="62">
        <v>0.23</v>
      </c>
      <c r="J9" s="62">
        <v>0.06</v>
      </c>
      <c r="K9" s="62">
        <v>1.87</v>
      </c>
      <c r="L9" s="62">
        <v>92.5</v>
      </c>
      <c r="M9" s="62">
        <v>142.88999999999999</v>
      </c>
      <c r="N9" s="62">
        <v>17.98</v>
      </c>
      <c r="O9" s="62">
        <v>0.86</v>
      </c>
    </row>
    <row r="10" spans="1:1024" s="29" customFormat="1" ht="13.5" customHeight="1" x14ac:dyDescent="0.35">
      <c r="A10" s="60" t="s">
        <v>62</v>
      </c>
      <c r="B10" s="77" t="s">
        <v>35</v>
      </c>
      <c r="C10" s="60">
        <v>50</v>
      </c>
      <c r="D10" s="24">
        <v>0.45</v>
      </c>
      <c r="E10" s="24">
        <v>0.1</v>
      </c>
      <c r="F10" s="24">
        <v>4.05</v>
      </c>
      <c r="G10" s="56">
        <v>21.5</v>
      </c>
      <c r="H10" s="24">
        <v>0.02</v>
      </c>
      <c r="I10" s="24">
        <v>30</v>
      </c>
      <c r="J10" s="24">
        <v>0</v>
      </c>
      <c r="K10" s="24">
        <v>0.1</v>
      </c>
      <c r="L10" s="24">
        <v>17</v>
      </c>
      <c r="M10" s="24">
        <v>11.5</v>
      </c>
      <c r="N10" s="24">
        <v>6.5</v>
      </c>
      <c r="O10" s="24">
        <v>0.15</v>
      </c>
    </row>
    <row r="11" spans="1:1024" s="29" customFormat="1" ht="12" customHeight="1" x14ac:dyDescent="0.35">
      <c r="A11" s="24" t="s">
        <v>82</v>
      </c>
      <c r="B11" s="61" t="s">
        <v>83</v>
      </c>
      <c r="C11" s="78">
        <v>150</v>
      </c>
      <c r="D11" s="62">
        <v>2.2999999999999998</v>
      </c>
      <c r="E11" s="62">
        <v>2.0099999999999998</v>
      </c>
      <c r="F11" s="62">
        <v>11.96</v>
      </c>
      <c r="G11" s="92">
        <f>D11*4+E11*9+F11*4</f>
        <v>75.13</v>
      </c>
      <c r="H11" s="62">
        <v>0.03</v>
      </c>
      <c r="I11" s="62">
        <v>0.97</v>
      </c>
      <c r="J11" s="62">
        <v>0.01</v>
      </c>
      <c r="K11" s="62">
        <v>0</v>
      </c>
      <c r="L11" s="62">
        <v>94.33</v>
      </c>
      <c r="M11" s="62">
        <v>67.5</v>
      </c>
      <c r="N11" s="62">
        <v>10.5</v>
      </c>
      <c r="O11" s="62">
        <v>0.1</v>
      </c>
    </row>
    <row r="12" spans="1:1024" s="47" customFormat="1" ht="18" customHeight="1" x14ac:dyDescent="0.35">
      <c r="A12" s="43"/>
      <c r="B12" s="44" t="s">
        <v>32</v>
      </c>
      <c r="C12" s="45">
        <f t="shared" ref="C12:O12" si="0">C11+C10+C9+C8</f>
        <v>350</v>
      </c>
      <c r="D12" s="46">
        <f t="shared" si="0"/>
        <v>12.12</v>
      </c>
      <c r="E12" s="46">
        <f t="shared" si="0"/>
        <v>10.61</v>
      </c>
      <c r="F12" s="46">
        <f t="shared" si="0"/>
        <v>40.589999999999996</v>
      </c>
      <c r="G12" s="46">
        <f t="shared" si="0"/>
        <v>308.95999999999998</v>
      </c>
      <c r="H12" s="46">
        <f t="shared" si="0"/>
        <v>0.125</v>
      </c>
      <c r="I12" s="46">
        <f t="shared" si="0"/>
        <v>32.4</v>
      </c>
      <c r="J12" s="46">
        <f t="shared" si="0"/>
        <v>6.9999999999999993E-2</v>
      </c>
      <c r="K12" s="46">
        <f t="shared" si="0"/>
        <v>2.0750000000000002</v>
      </c>
      <c r="L12" s="46">
        <f t="shared" si="0"/>
        <v>213.33999999999997</v>
      </c>
      <c r="M12" s="46">
        <f t="shared" si="0"/>
        <v>238.69</v>
      </c>
      <c r="N12" s="46">
        <f t="shared" si="0"/>
        <v>44.99</v>
      </c>
      <c r="O12" s="46">
        <f t="shared" si="0"/>
        <v>1.38</v>
      </c>
    </row>
    <row r="13" spans="1:1024" s="29" customFormat="1" ht="13.5" customHeight="1" x14ac:dyDescent="0.35">
      <c r="A13" s="7" t="s">
        <v>33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024" s="58" customFormat="1" ht="23.85" customHeight="1" x14ac:dyDescent="0.35">
      <c r="A14" s="33">
        <v>386</v>
      </c>
      <c r="B14" s="77" t="s">
        <v>84</v>
      </c>
      <c r="C14" s="33">
        <v>150</v>
      </c>
      <c r="D14" s="32">
        <v>4.3499999999999996</v>
      </c>
      <c r="E14" s="32">
        <v>3.75</v>
      </c>
      <c r="F14" s="32">
        <v>6.3</v>
      </c>
      <c r="G14" s="92">
        <f>D14*4+E14*9+F14*4</f>
        <v>76.349999999999994</v>
      </c>
      <c r="H14" s="32">
        <v>0.03</v>
      </c>
      <c r="I14" s="32">
        <v>0.45</v>
      </c>
      <c r="J14" s="32">
        <v>0.03</v>
      </c>
      <c r="K14" s="32">
        <v>0</v>
      </c>
      <c r="L14" s="32">
        <v>186</v>
      </c>
      <c r="M14" s="32">
        <v>138</v>
      </c>
      <c r="N14" s="32">
        <v>21</v>
      </c>
      <c r="O14" s="32">
        <v>0.15</v>
      </c>
      <c r="AMJ14" s="37"/>
    </row>
    <row r="15" spans="1:1024" s="29" customFormat="1" ht="13.5" customHeight="1" x14ac:dyDescent="0.35">
      <c r="A15" s="24"/>
      <c r="B15" s="44" t="s">
        <v>36</v>
      </c>
      <c r="C15" s="45">
        <f t="shared" ref="C15:O15" si="1">SUM(C14:C14)</f>
        <v>150</v>
      </c>
      <c r="D15" s="51">
        <f t="shared" si="1"/>
        <v>4.3499999999999996</v>
      </c>
      <c r="E15" s="51">
        <f t="shared" si="1"/>
        <v>3.75</v>
      </c>
      <c r="F15" s="51">
        <f t="shared" si="1"/>
        <v>6.3</v>
      </c>
      <c r="G15" s="51">
        <f t="shared" si="1"/>
        <v>76.349999999999994</v>
      </c>
      <c r="H15" s="51">
        <f t="shared" si="1"/>
        <v>0.03</v>
      </c>
      <c r="I15" s="51">
        <f t="shared" si="1"/>
        <v>0.45</v>
      </c>
      <c r="J15" s="51">
        <f t="shared" si="1"/>
        <v>0.03</v>
      </c>
      <c r="K15" s="51">
        <f t="shared" si="1"/>
        <v>0</v>
      </c>
      <c r="L15" s="51">
        <f t="shared" si="1"/>
        <v>186</v>
      </c>
      <c r="M15" s="51">
        <f t="shared" si="1"/>
        <v>138</v>
      </c>
      <c r="N15" s="51">
        <f t="shared" si="1"/>
        <v>21</v>
      </c>
      <c r="O15" s="51">
        <f t="shared" si="1"/>
        <v>0.15</v>
      </c>
    </row>
    <row r="16" spans="1:1024" s="29" customFormat="1" ht="13.5" customHeight="1" x14ac:dyDescent="0.35">
      <c r="A16" s="7" t="s">
        <v>37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024" s="29" customFormat="1" ht="13.5" customHeight="1" x14ac:dyDescent="0.35">
      <c r="A17" s="24">
        <v>46</v>
      </c>
      <c r="B17" s="59" t="s">
        <v>85</v>
      </c>
      <c r="C17" s="24">
        <v>30</v>
      </c>
      <c r="D17" s="24">
        <v>0.03</v>
      </c>
      <c r="E17" s="24">
        <v>1.53</v>
      </c>
      <c r="F17" s="24">
        <v>3.35</v>
      </c>
      <c r="G17" s="62">
        <v>27.03</v>
      </c>
      <c r="H17" s="24">
        <v>0.01</v>
      </c>
      <c r="I17" s="24">
        <v>5.04</v>
      </c>
      <c r="J17" s="24">
        <v>0</v>
      </c>
      <c r="K17" s="24">
        <v>4.62</v>
      </c>
      <c r="L17" s="24">
        <v>10.039999999999999</v>
      </c>
      <c r="M17" s="24">
        <v>8.8000000000000007</v>
      </c>
      <c r="N17" s="24">
        <v>4.8</v>
      </c>
      <c r="O17" s="24">
        <v>0.3</v>
      </c>
    </row>
    <row r="18" spans="1:1024" s="29" customFormat="1" ht="26.25" customHeight="1" x14ac:dyDescent="0.35">
      <c r="A18" s="24">
        <v>106</v>
      </c>
      <c r="B18" s="61" t="s">
        <v>86</v>
      </c>
      <c r="C18" s="78">
        <v>150</v>
      </c>
      <c r="D18" s="62">
        <v>1.32</v>
      </c>
      <c r="E18" s="92">
        <v>1.67</v>
      </c>
      <c r="F18" s="62">
        <v>9.1999999999999993</v>
      </c>
      <c r="G18" s="92">
        <f>D18*4+E18*9+F18*4</f>
        <v>57.11</v>
      </c>
      <c r="H18" s="62">
        <v>0.1</v>
      </c>
      <c r="I18" s="62">
        <v>5.26</v>
      </c>
      <c r="J18" s="92">
        <v>2.5000000000000001E-2</v>
      </c>
      <c r="K18" s="62">
        <v>0.92</v>
      </c>
      <c r="L18" s="92">
        <v>72.400000000000006</v>
      </c>
      <c r="M18" s="62">
        <v>142.78</v>
      </c>
      <c r="N18" s="62">
        <v>41.74</v>
      </c>
      <c r="O18" s="62">
        <v>1.02</v>
      </c>
    </row>
    <row r="19" spans="1:1024" s="29" customFormat="1" ht="13.5" customHeight="1" x14ac:dyDescent="0.35">
      <c r="A19" s="24">
        <v>294</v>
      </c>
      <c r="B19" s="86" t="s">
        <v>87</v>
      </c>
      <c r="C19" s="25" t="s">
        <v>73</v>
      </c>
      <c r="D19" s="92">
        <v>9</v>
      </c>
      <c r="E19" s="92">
        <v>6</v>
      </c>
      <c r="F19" s="92">
        <v>9.98</v>
      </c>
      <c r="G19" s="92">
        <f>D19*4+E19*9+F19*4</f>
        <v>129.92000000000002</v>
      </c>
      <c r="H19" s="92">
        <v>0.06</v>
      </c>
      <c r="I19" s="92">
        <v>0.44</v>
      </c>
      <c r="J19" s="92">
        <v>0.04</v>
      </c>
      <c r="K19" s="92">
        <v>0.5</v>
      </c>
      <c r="L19" s="92">
        <v>26.32</v>
      </c>
      <c r="M19" s="92">
        <v>95.85</v>
      </c>
      <c r="N19" s="92">
        <v>15.75</v>
      </c>
      <c r="O19" s="92">
        <v>1.1000000000000001</v>
      </c>
      <c r="P19" s="50"/>
      <c r="AMJ19" s="37"/>
    </row>
    <row r="20" spans="1:1024" s="29" customFormat="1" ht="13.5" customHeight="1" x14ac:dyDescent="0.35">
      <c r="A20" s="24">
        <v>324</v>
      </c>
      <c r="B20" s="86" t="s">
        <v>88</v>
      </c>
      <c r="C20" s="25" t="s">
        <v>89</v>
      </c>
      <c r="D20" s="24">
        <v>1.7</v>
      </c>
      <c r="E20" s="24">
        <v>1.45</v>
      </c>
      <c r="F20" s="24">
        <v>11.85</v>
      </c>
      <c r="G20" s="92">
        <f>D20*4+E20*9+F20*4</f>
        <v>67.25</v>
      </c>
      <c r="H20" s="24">
        <v>0.02</v>
      </c>
      <c r="I20" s="24">
        <v>1.25</v>
      </c>
      <c r="J20" s="24">
        <v>8.0000000000000002E-3</v>
      </c>
      <c r="K20" s="24">
        <v>0.17</v>
      </c>
      <c r="L20" s="24">
        <v>42.06</v>
      </c>
      <c r="M20" s="24">
        <v>46.57</v>
      </c>
      <c r="N20" s="24">
        <v>22.98</v>
      </c>
      <c r="O20" s="24">
        <v>1.45</v>
      </c>
      <c r="P20" s="50"/>
      <c r="AMJ20" s="37"/>
    </row>
    <row r="21" spans="1:1024" s="29" customFormat="1" ht="20.100000000000001" customHeight="1" x14ac:dyDescent="0.35">
      <c r="A21" s="24" t="s">
        <v>68</v>
      </c>
      <c r="B21" s="40" t="s">
        <v>90</v>
      </c>
      <c r="C21" s="24">
        <v>150</v>
      </c>
      <c r="D21" s="24">
        <v>0.12</v>
      </c>
      <c r="E21" s="24">
        <v>0.12</v>
      </c>
      <c r="F21" s="24">
        <v>20.91</v>
      </c>
      <c r="G21" s="79">
        <f>D21*4+E21*9+F21*4</f>
        <v>85.2</v>
      </c>
      <c r="H21" s="60">
        <v>0.02</v>
      </c>
      <c r="I21" s="60">
        <v>4.05</v>
      </c>
      <c r="J21" s="60">
        <v>0</v>
      </c>
      <c r="K21" s="60">
        <v>0</v>
      </c>
      <c r="L21" s="60">
        <v>9</v>
      </c>
      <c r="M21" s="60">
        <v>3</v>
      </c>
      <c r="N21" s="60">
        <v>3</v>
      </c>
      <c r="O21" s="60">
        <v>0.6</v>
      </c>
      <c r="P21" s="50"/>
      <c r="Q21" s="50"/>
      <c r="AMJ21" s="37"/>
    </row>
    <row r="22" spans="1:1024" s="41" customFormat="1" ht="18.2" customHeight="1" x14ac:dyDescent="0.35">
      <c r="A22" s="24" t="s">
        <v>30</v>
      </c>
      <c r="B22" s="40" t="s">
        <v>31</v>
      </c>
      <c r="C22" s="24">
        <v>20</v>
      </c>
      <c r="D22" s="24">
        <v>1.48</v>
      </c>
      <c r="E22" s="24">
        <v>0.16</v>
      </c>
      <c r="F22" s="24">
        <v>9.6</v>
      </c>
      <c r="G22" s="32">
        <v>45.76</v>
      </c>
      <c r="H22" s="39">
        <v>0.02</v>
      </c>
      <c r="I22" s="39">
        <f>-J22</f>
        <v>0</v>
      </c>
      <c r="J22" s="39">
        <v>0</v>
      </c>
      <c r="K22" s="39">
        <v>0.26</v>
      </c>
      <c r="L22" s="39">
        <v>4.5999999999999996</v>
      </c>
      <c r="M22" s="39">
        <v>17.399999999999999</v>
      </c>
      <c r="N22" s="39">
        <v>6.6</v>
      </c>
      <c r="O22" s="39">
        <v>0.22</v>
      </c>
      <c r="AMH22" s="42"/>
      <c r="AMI22"/>
      <c r="AMJ22"/>
    </row>
    <row r="23" spans="1:1024" s="58" customFormat="1" ht="20.100000000000001" customHeight="1" x14ac:dyDescent="0.35">
      <c r="A23" s="33" t="s">
        <v>30</v>
      </c>
      <c r="B23" s="65" t="s">
        <v>45</v>
      </c>
      <c r="C23" s="33">
        <v>30</v>
      </c>
      <c r="D23" s="32">
        <v>1.68</v>
      </c>
      <c r="E23" s="32">
        <v>0.33</v>
      </c>
      <c r="F23" s="32">
        <v>14.82</v>
      </c>
      <c r="G23" s="32">
        <f>D23*4+E23*9+F23*4</f>
        <v>68.97</v>
      </c>
      <c r="H23" s="32">
        <v>0.03</v>
      </c>
      <c r="I23" s="32">
        <v>0</v>
      </c>
      <c r="J23" s="32">
        <v>0</v>
      </c>
      <c r="K23" s="32">
        <v>0.27</v>
      </c>
      <c r="L23" s="32">
        <v>6.9</v>
      </c>
      <c r="M23" s="32">
        <v>31.8</v>
      </c>
      <c r="N23" s="32">
        <v>7.5</v>
      </c>
      <c r="O23" s="32">
        <v>0.93</v>
      </c>
      <c r="P23" s="57"/>
      <c r="AMJ23" s="37"/>
    </row>
    <row r="24" spans="1:1024" s="47" customFormat="1" ht="18" customHeight="1" x14ac:dyDescent="0.35">
      <c r="A24" s="43"/>
      <c r="B24" s="44" t="s">
        <v>46</v>
      </c>
      <c r="C24" s="45">
        <f t="shared" ref="C24:O24" si="2">C23+C22+C21+C20+C19+C18+C17</f>
        <v>550</v>
      </c>
      <c r="D24" s="46">
        <f t="shared" si="2"/>
        <v>15.33</v>
      </c>
      <c r="E24" s="46">
        <f t="shared" si="2"/>
        <v>11.26</v>
      </c>
      <c r="F24" s="46">
        <f t="shared" si="2"/>
        <v>79.709999999999994</v>
      </c>
      <c r="G24" s="46">
        <f t="shared" si="2"/>
        <v>481.24</v>
      </c>
      <c r="H24" s="46">
        <f t="shared" si="2"/>
        <v>0.26</v>
      </c>
      <c r="I24" s="46">
        <f t="shared" si="2"/>
        <v>16.04</v>
      </c>
      <c r="J24" s="46">
        <f t="shared" si="2"/>
        <v>7.3000000000000009E-2</v>
      </c>
      <c r="K24" s="46">
        <f t="shared" si="2"/>
        <v>6.74</v>
      </c>
      <c r="L24" s="46">
        <f t="shared" si="2"/>
        <v>171.32</v>
      </c>
      <c r="M24" s="46">
        <f t="shared" si="2"/>
        <v>346.2</v>
      </c>
      <c r="N24" s="46">
        <f t="shared" si="2"/>
        <v>102.36999999999999</v>
      </c>
      <c r="O24" s="46">
        <f t="shared" si="2"/>
        <v>5.62</v>
      </c>
    </row>
    <row r="25" spans="1:1024" s="29" customFormat="1" ht="13.5" customHeight="1" x14ac:dyDescent="0.35">
      <c r="A25" s="7" t="s">
        <v>47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024" s="29" customFormat="1" ht="17.25" customHeight="1" x14ac:dyDescent="0.35">
      <c r="A26" s="24">
        <v>21</v>
      </c>
      <c r="B26" s="53" t="s">
        <v>91</v>
      </c>
      <c r="C26" s="54">
        <v>30</v>
      </c>
      <c r="D26" s="32">
        <v>0.25</v>
      </c>
      <c r="E26" s="32">
        <v>1.51</v>
      </c>
      <c r="F26" s="32">
        <v>0.77</v>
      </c>
      <c r="G26" s="32">
        <v>17.73</v>
      </c>
      <c r="H26" s="83">
        <v>5.0000000000000001E-3</v>
      </c>
      <c r="I26" s="32">
        <v>0.875</v>
      </c>
      <c r="J26" s="32">
        <v>0</v>
      </c>
      <c r="K26" s="32">
        <v>0.02</v>
      </c>
      <c r="L26" s="32">
        <v>5.75</v>
      </c>
      <c r="M26" s="32">
        <v>6</v>
      </c>
      <c r="N26" s="32">
        <v>3.5</v>
      </c>
      <c r="O26" s="32">
        <v>0.15</v>
      </c>
      <c r="AMJ26" s="37"/>
    </row>
    <row r="27" spans="1:1024" s="29" customFormat="1" ht="13.5" customHeight="1" x14ac:dyDescent="0.35">
      <c r="A27" s="24">
        <v>259</v>
      </c>
      <c r="B27" s="40" t="s">
        <v>92</v>
      </c>
      <c r="C27" s="78">
        <v>160</v>
      </c>
      <c r="D27" s="62">
        <v>13</v>
      </c>
      <c r="E27" s="62">
        <v>16.54</v>
      </c>
      <c r="F27" s="62">
        <v>15.2</v>
      </c>
      <c r="G27" s="32">
        <f>D27*4+E27*9+F27*4</f>
        <v>261.65999999999997</v>
      </c>
      <c r="H27" s="62">
        <v>0.11</v>
      </c>
      <c r="I27" s="62">
        <v>6.2</v>
      </c>
      <c r="J27" s="62">
        <v>0</v>
      </c>
      <c r="K27" s="62">
        <v>2.83</v>
      </c>
      <c r="L27" s="62">
        <v>27.88</v>
      </c>
      <c r="M27" s="62">
        <v>188.11</v>
      </c>
      <c r="N27" s="62">
        <v>38.840000000000003</v>
      </c>
      <c r="O27" s="62">
        <v>3.53</v>
      </c>
    </row>
    <row r="28" spans="1:1024" s="29" customFormat="1" ht="24.6" customHeight="1" x14ac:dyDescent="0.35">
      <c r="A28" s="33" t="s">
        <v>93</v>
      </c>
      <c r="B28" s="34" t="s">
        <v>94</v>
      </c>
      <c r="C28" s="33">
        <v>150</v>
      </c>
      <c r="D28" s="32">
        <v>0.2</v>
      </c>
      <c r="E28" s="32">
        <v>0.09</v>
      </c>
      <c r="F28" s="32">
        <v>29</v>
      </c>
      <c r="G28" s="32">
        <f>D28*4+E28*9+F28*4</f>
        <v>117.61</v>
      </c>
      <c r="H28" s="32">
        <v>1.2E-2</v>
      </c>
      <c r="I28" s="32">
        <v>1.8</v>
      </c>
      <c r="J28" s="32">
        <v>0</v>
      </c>
      <c r="K28" s="32">
        <v>0</v>
      </c>
      <c r="L28" s="32">
        <v>16.850000000000001</v>
      </c>
      <c r="M28" s="32">
        <v>13.88</v>
      </c>
      <c r="N28" s="32">
        <v>5.45</v>
      </c>
      <c r="O28" s="32">
        <v>0.14000000000000001</v>
      </c>
    </row>
    <row r="29" spans="1:1024" s="41" customFormat="1" ht="18.2" customHeight="1" x14ac:dyDescent="0.35">
      <c r="A29" s="24" t="s">
        <v>30</v>
      </c>
      <c r="B29" s="40" t="s">
        <v>31</v>
      </c>
      <c r="C29" s="24">
        <v>20</v>
      </c>
      <c r="D29" s="24">
        <v>1.48</v>
      </c>
      <c r="E29" s="24">
        <v>0.16</v>
      </c>
      <c r="F29" s="24">
        <v>9.6</v>
      </c>
      <c r="G29" s="32">
        <v>45.76</v>
      </c>
      <c r="H29" s="39">
        <v>0.02</v>
      </c>
      <c r="I29" s="39">
        <f>-J29</f>
        <v>0</v>
      </c>
      <c r="J29" s="39">
        <v>0</v>
      </c>
      <c r="K29" s="39">
        <v>0.26</v>
      </c>
      <c r="L29" s="39">
        <v>4.5999999999999996</v>
      </c>
      <c r="M29" s="39">
        <v>17.399999999999999</v>
      </c>
      <c r="N29" s="39">
        <v>6.6</v>
      </c>
      <c r="O29" s="39">
        <v>0.22</v>
      </c>
      <c r="AMJ29" s="42"/>
    </row>
    <row r="30" spans="1:1024" s="28" customFormat="1" ht="18" customHeight="1" x14ac:dyDescent="0.35">
      <c r="A30" s="24" t="s">
        <v>30</v>
      </c>
      <c r="B30" s="38" t="s">
        <v>45</v>
      </c>
      <c r="C30" s="26" t="s">
        <v>95</v>
      </c>
      <c r="D30" s="27">
        <v>1.1200000000000001</v>
      </c>
      <c r="E30" s="27">
        <v>0.22</v>
      </c>
      <c r="F30" s="27">
        <v>9.8800000000000008</v>
      </c>
      <c r="G30" s="24">
        <f>D30*4+E30*9+F30*4</f>
        <v>45.980000000000004</v>
      </c>
      <c r="H30" s="27">
        <v>2.5000000000000001E-2</v>
      </c>
      <c r="I30" s="27">
        <v>0</v>
      </c>
      <c r="J30" s="27">
        <v>0</v>
      </c>
      <c r="K30" s="27">
        <v>0.22500000000000001</v>
      </c>
      <c r="L30" s="27">
        <v>5.75</v>
      </c>
      <c r="M30" s="27">
        <v>26.5</v>
      </c>
      <c r="N30" s="27">
        <v>6.25</v>
      </c>
      <c r="O30" s="27">
        <v>0.77500000000000002</v>
      </c>
      <c r="P30" s="36"/>
      <c r="AMJ30" s="37"/>
    </row>
    <row r="31" spans="1:1024" s="29" customFormat="1" ht="13.5" customHeight="1" x14ac:dyDescent="0.35">
      <c r="A31" s="24"/>
      <c r="B31" s="44" t="s">
        <v>50</v>
      </c>
      <c r="C31" s="45">
        <f t="shared" ref="C31:O31" si="3">C30+C29+C28+C27+C26</f>
        <v>380</v>
      </c>
      <c r="D31" s="46">
        <f t="shared" si="3"/>
        <v>16.05</v>
      </c>
      <c r="E31" s="46">
        <f t="shared" si="3"/>
        <v>18.52</v>
      </c>
      <c r="F31" s="46">
        <f t="shared" si="3"/>
        <v>64.45</v>
      </c>
      <c r="G31" s="46">
        <f t="shared" si="3"/>
        <v>488.74</v>
      </c>
      <c r="H31" s="46">
        <f t="shared" si="3"/>
        <v>0.17199999999999999</v>
      </c>
      <c r="I31" s="46">
        <f t="shared" si="3"/>
        <v>8.875</v>
      </c>
      <c r="J31" s="46">
        <f t="shared" si="3"/>
        <v>0</v>
      </c>
      <c r="K31" s="46">
        <f t="shared" si="3"/>
        <v>3.335</v>
      </c>
      <c r="L31" s="46">
        <f t="shared" si="3"/>
        <v>60.83</v>
      </c>
      <c r="M31" s="46">
        <f t="shared" si="3"/>
        <v>251.89000000000001</v>
      </c>
      <c r="N31" s="46">
        <f t="shared" si="3"/>
        <v>60.64</v>
      </c>
      <c r="O31" s="46">
        <f t="shared" si="3"/>
        <v>4.8150000000000004</v>
      </c>
    </row>
    <row r="32" spans="1:1024" s="47" customFormat="1" ht="18" customHeight="1" x14ac:dyDescent="0.35">
      <c r="A32" s="70"/>
      <c r="B32" s="44" t="s">
        <v>51</v>
      </c>
      <c r="C32" s="71"/>
      <c r="D32" s="72">
        <f t="shared" ref="D32:O32" si="4">D12+D15+D24+D31</f>
        <v>47.849999999999994</v>
      </c>
      <c r="E32" s="72">
        <f t="shared" si="4"/>
        <v>44.14</v>
      </c>
      <c r="F32" s="72">
        <f t="shared" si="4"/>
        <v>191.05</v>
      </c>
      <c r="G32" s="72">
        <f t="shared" si="4"/>
        <v>1355.29</v>
      </c>
      <c r="H32" s="72">
        <f t="shared" si="4"/>
        <v>0.58699999999999997</v>
      </c>
      <c r="I32" s="72">
        <f t="shared" si="4"/>
        <v>57.765000000000001</v>
      </c>
      <c r="J32" s="72">
        <f t="shared" si="4"/>
        <v>0.17299999999999999</v>
      </c>
      <c r="K32" s="72">
        <f t="shared" si="4"/>
        <v>12.150000000000002</v>
      </c>
      <c r="L32" s="72">
        <f t="shared" si="4"/>
        <v>631.49</v>
      </c>
      <c r="M32" s="72">
        <f t="shared" si="4"/>
        <v>974.78</v>
      </c>
      <c r="N32" s="72">
        <f t="shared" si="4"/>
        <v>229</v>
      </c>
      <c r="O32" s="72">
        <f t="shared" si="4"/>
        <v>11.965</v>
      </c>
    </row>
    <row r="33" spans="1:1024" s="29" customFormat="1" ht="18" customHeight="1" x14ac:dyDescent="0.35">
      <c r="A33" s="93"/>
      <c r="B33" s="93"/>
      <c r="C33" s="93"/>
      <c r="D33" s="93"/>
      <c r="E33" s="93"/>
      <c r="F33" s="93"/>
      <c r="G33" s="93"/>
      <c r="H33" s="64"/>
    </row>
    <row r="34" spans="1:1024" ht="18.7" customHeight="1" x14ac:dyDescent="0.35">
      <c r="A34" s="5" t="s">
        <v>53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76"/>
      <c r="AMJ34"/>
    </row>
    <row r="35" spans="1:1024" s="94" customFormat="1" x14ac:dyDescent="0.3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1:1024" s="94" customFormat="1" x14ac:dyDescent="0.35">
      <c r="A36" s="37"/>
      <c r="B36" s="37"/>
      <c r="C36" s="37"/>
      <c r="D36" s="37"/>
      <c r="E36" s="37"/>
      <c r="F36" s="37"/>
      <c r="G36" s="84"/>
    </row>
  </sheetData>
  <mergeCells count="15">
    <mergeCell ref="A13:O13"/>
    <mergeCell ref="A16:O16"/>
    <mergeCell ref="A25:O25"/>
    <mergeCell ref="A34:O34"/>
    <mergeCell ref="D5:F5"/>
    <mergeCell ref="G5:G6"/>
    <mergeCell ref="H5:K5"/>
    <mergeCell ref="L5:O5"/>
    <mergeCell ref="A7:O7"/>
    <mergeCell ref="A1:B1"/>
    <mergeCell ref="A3:B3"/>
    <mergeCell ref="A4:C4"/>
    <mergeCell ref="A5:A6"/>
    <mergeCell ref="B5:B6"/>
    <mergeCell ref="C5:C6"/>
  </mergeCells>
  <pageMargins left="0.39374999999999999" right="0.39374999999999999" top="0.196527777777778" bottom="0.196527777777778" header="0.511811023622047" footer="0.511811023622047"/>
  <pageSetup paperSize="9" scale="9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37"/>
  <sheetViews>
    <sheetView view="pageBreakPreview" zoomScale="60" zoomScaleNormal="100" workbookViewId="0">
      <selection activeCell="V29" sqref="V29"/>
    </sheetView>
  </sheetViews>
  <sheetFormatPr defaultColWidth="9.1328125" defaultRowHeight="12.75" x14ac:dyDescent="0.35"/>
  <cols>
    <col min="1" max="1" width="13.73046875" customWidth="1"/>
    <col min="2" max="2" width="34.3984375" customWidth="1"/>
    <col min="3" max="3" width="8.86328125" customWidth="1"/>
    <col min="4" max="6" width="6.73046875" customWidth="1"/>
    <col min="7" max="7" width="13.3984375" style="15" customWidth="1"/>
    <col min="8" max="15" width="6.73046875" style="16" customWidth="1"/>
    <col min="16" max="1024" width="9.1328125" style="16"/>
  </cols>
  <sheetData>
    <row r="1" spans="1:1024" s="19" customFormat="1" ht="13.9" x14ac:dyDescent="0.4">
      <c r="A1" s="14" t="s">
        <v>96</v>
      </c>
      <c r="B1" s="14"/>
      <c r="C1" s="17"/>
      <c r="D1" s="18"/>
      <c r="E1" s="18"/>
      <c r="F1" s="18"/>
      <c r="G1" s="17"/>
      <c r="H1" s="18"/>
      <c r="I1" s="18"/>
      <c r="J1" s="18"/>
      <c r="K1" s="18"/>
      <c r="L1" s="18"/>
      <c r="M1" s="18"/>
      <c r="N1" s="18"/>
      <c r="O1" s="18"/>
    </row>
    <row r="2" spans="1:1024" s="19" customFormat="1" ht="13.9" x14ac:dyDescent="0.4">
      <c r="A2" s="20" t="s">
        <v>1</v>
      </c>
      <c r="B2" s="19" t="s">
        <v>2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024" s="19" customFormat="1" ht="13.9" x14ac:dyDescent="0.4">
      <c r="A3" s="13" t="s">
        <v>3</v>
      </c>
      <c r="B3" s="13"/>
      <c r="C3" s="22"/>
      <c r="G3" s="23"/>
    </row>
    <row r="4" spans="1:1024" s="19" customFormat="1" ht="13.9" x14ac:dyDescent="0.4">
      <c r="A4" s="13" t="s">
        <v>4</v>
      </c>
      <c r="B4" s="13"/>
      <c r="C4" s="13"/>
    </row>
    <row r="5" spans="1:1024" s="28" customFormat="1" ht="17.25" customHeight="1" x14ac:dyDescent="0.35">
      <c r="A5" s="12" t="s">
        <v>5</v>
      </c>
      <c r="B5" s="11" t="s">
        <v>6</v>
      </c>
      <c r="C5" s="10" t="s">
        <v>7</v>
      </c>
      <c r="D5" s="12" t="s">
        <v>8</v>
      </c>
      <c r="E5" s="12"/>
      <c r="F5" s="12"/>
      <c r="G5" s="9" t="s">
        <v>9</v>
      </c>
      <c r="H5" s="12" t="s">
        <v>10</v>
      </c>
      <c r="I5" s="12"/>
      <c r="J5" s="12"/>
      <c r="K5" s="12"/>
      <c r="L5" s="12" t="s">
        <v>11</v>
      </c>
      <c r="M5" s="12"/>
      <c r="N5" s="12"/>
      <c r="O5" s="12"/>
    </row>
    <row r="6" spans="1:1024" s="28" customFormat="1" ht="18" customHeight="1" x14ac:dyDescent="0.35">
      <c r="A6" s="12"/>
      <c r="B6" s="11"/>
      <c r="C6" s="10"/>
      <c r="D6" s="27" t="s">
        <v>12</v>
      </c>
      <c r="E6" s="27" t="s">
        <v>13</v>
      </c>
      <c r="F6" s="27" t="s">
        <v>14</v>
      </c>
      <c r="G6" s="9"/>
      <c r="H6" s="27" t="s">
        <v>15</v>
      </c>
      <c r="I6" s="27" t="s">
        <v>16</v>
      </c>
      <c r="J6" s="27" t="s">
        <v>17</v>
      </c>
      <c r="K6" s="27" t="s">
        <v>18</v>
      </c>
      <c r="L6" s="27" t="s">
        <v>19</v>
      </c>
      <c r="M6" s="27" t="s">
        <v>20</v>
      </c>
      <c r="N6" s="27" t="s">
        <v>21</v>
      </c>
      <c r="O6" s="27" t="s">
        <v>22</v>
      </c>
    </row>
    <row r="7" spans="1:1024" s="29" customFormat="1" ht="13.5" customHeight="1" x14ac:dyDescent="0.35">
      <c r="A7" s="8" t="s">
        <v>23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024" s="29" customFormat="1" ht="15" customHeight="1" x14ac:dyDescent="0.35">
      <c r="A8" s="95" t="s">
        <v>97</v>
      </c>
      <c r="B8" s="96" t="s">
        <v>98</v>
      </c>
      <c r="C8" s="95">
        <v>30</v>
      </c>
      <c r="D8" s="97">
        <v>0.36</v>
      </c>
      <c r="E8" s="97">
        <v>2.1</v>
      </c>
      <c r="F8" s="97">
        <v>2.2200000000000002</v>
      </c>
      <c r="G8" s="98">
        <v>29.1</v>
      </c>
      <c r="H8" s="27">
        <v>4.4999999999999997E-3</v>
      </c>
      <c r="I8" s="27">
        <v>2.1</v>
      </c>
      <c r="J8" s="27">
        <v>0</v>
      </c>
      <c r="K8" s="27">
        <v>0.93</v>
      </c>
      <c r="L8" s="27">
        <v>12.3</v>
      </c>
      <c r="M8" s="99">
        <v>11.1</v>
      </c>
      <c r="N8" s="99">
        <v>4.5</v>
      </c>
      <c r="O8" s="99">
        <v>0.21</v>
      </c>
      <c r="P8" s="50"/>
      <c r="AMJ8" s="37"/>
    </row>
    <row r="9" spans="1:1024" s="29" customFormat="1" ht="17.25" customHeight="1" x14ac:dyDescent="0.35">
      <c r="A9" s="24" t="s">
        <v>99</v>
      </c>
      <c r="B9" s="86" t="s">
        <v>100</v>
      </c>
      <c r="C9" s="78">
        <v>150</v>
      </c>
      <c r="D9" s="62">
        <v>12</v>
      </c>
      <c r="E9" s="62">
        <v>17</v>
      </c>
      <c r="F9" s="62">
        <v>2.6</v>
      </c>
      <c r="G9" s="62">
        <f>D9*4+E9*9+F9*4</f>
        <v>211.4</v>
      </c>
      <c r="H9" s="62">
        <v>0.1</v>
      </c>
      <c r="I9" s="62">
        <v>0.26</v>
      </c>
      <c r="J9" s="62">
        <v>0.32</v>
      </c>
      <c r="K9" s="62">
        <v>0.75</v>
      </c>
      <c r="L9" s="62">
        <v>103.09</v>
      </c>
      <c r="M9" s="62">
        <v>225.77</v>
      </c>
      <c r="N9" s="62">
        <v>16.14</v>
      </c>
      <c r="O9" s="62">
        <v>2.64</v>
      </c>
    </row>
    <row r="10" spans="1:1024" s="29" customFormat="1" ht="17.95" customHeight="1" x14ac:dyDescent="0.35">
      <c r="A10" s="24" t="s">
        <v>101</v>
      </c>
      <c r="B10" s="61" t="s">
        <v>102</v>
      </c>
      <c r="C10" s="78">
        <v>150</v>
      </c>
      <c r="D10" s="62">
        <v>1.1000000000000001</v>
      </c>
      <c r="E10" s="62">
        <v>1.01</v>
      </c>
      <c r="F10" s="62">
        <v>6.94</v>
      </c>
      <c r="G10" s="62">
        <f>D10*4+E10*9+F10*4</f>
        <v>41.25</v>
      </c>
      <c r="H10" s="62">
        <v>0.03</v>
      </c>
      <c r="I10" s="62">
        <v>0.99</v>
      </c>
      <c r="J10" s="80">
        <v>7.0000000000000001E-3</v>
      </c>
      <c r="K10" s="62">
        <v>0</v>
      </c>
      <c r="L10" s="62">
        <v>94.95</v>
      </c>
      <c r="M10" s="62">
        <v>69.599999999999994</v>
      </c>
      <c r="N10" s="62">
        <v>11.55</v>
      </c>
      <c r="O10" s="62">
        <v>0.31</v>
      </c>
    </row>
    <row r="11" spans="1:1024" s="41" customFormat="1" ht="18.2" customHeight="1" x14ac:dyDescent="0.35">
      <c r="A11" s="24" t="s">
        <v>30</v>
      </c>
      <c r="B11" s="40" t="s">
        <v>31</v>
      </c>
      <c r="C11" s="24">
        <v>20</v>
      </c>
      <c r="D11" s="24">
        <v>1.48</v>
      </c>
      <c r="E11" s="24">
        <v>0.16</v>
      </c>
      <c r="F11" s="24">
        <v>9.6</v>
      </c>
      <c r="G11" s="32">
        <v>45.76</v>
      </c>
      <c r="H11" s="39">
        <v>0.02</v>
      </c>
      <c r="I11" s="39">
        <f>-J11</f>
        <v>0</v>
      </c>
      <c r="J11" s="39">
        <v>0</v>
      </c>
      <c r="K11" s="39">
        <v>0.26</v>
      </c>
      <c r="L11" s="39">
        <v>4.5999999999999996</v>
      </c>
      <c r="M11" s="39">
        <v>17.399999999999999</v>
      </c>
      <c r="N11" s="39">
        <v>6.6</v>
      </c>
      <c r="O11" s="39">
        <v>0.22</v>
      </c>
      <c r="AMJ11" s="42"/>
    </row>
    <row r="12" spans="1:1024" s="47" customFormat="1" ht="18" customHeight="1" x14ac:dyDescent="0.35">
      <c r="A12" s="43"/>
      <c r="B12" s="44" t="s">
        <v>32</v>
      </c>
      <c r="C12" s="45">
        <f t="shared" ref="C12:O12" si="0">C11+C10+C9+C8</f>
        <v>350</v>
      </c>
      <c r="D12" s="46">
        <f t="shared" si="0"/>
        <v>14.94</v>
      </c>
      <c r="E12" s="46">
        <f t="shared" si="0"/>
        <v>20.270000000000003</v>
      </c>
      <c r="F12" s="46">
        <f t="shared" si="0"/>
        <v>21.36</v>
      </c>
      <c r="G12" s="46">
        <f t="shared" si="0"/>
        <v>327.51</v>
      </c>
      <c r="H12" s="46">
        <f t="shared" si="0"/>
        <v>0.15450000000000003</v>
      </c>
      <c r="I12" s="46">
        <f t="shared" si="0"/>
        <v>3.35</v>
      </c>
      <c r="J12" s="46">
        <f t="shared" si="0"/>
        <v>0.32700000000000001</v>
      </c>
      <c r="K12" s="46">
        <f t="shared" si="0"/>
        <v>1.94</v>
      </c>
      <c r="L12" s="46">
        <f t="shared" si="0"/>
        <v>214.94</v>
      </c>
      <c r="M12" s="46">
        <f t="shared" si="0"/>
        <v>323.87</v>
      </c>
      <c r="N12" s="46">
        <f t="shared" si="0"/>
        <v>38.79</v>
      </c>
      <c r="O12" s="46">
        <f t="shared" si="0"/>
        <v>3.38</v>
      </c>
    </row>
    <row r="13" spans="1:1024" s="29" customFormat="1" ht="13.5" customHeight="1" x14ac:dyDescent="0.35">
      <c r="A13" s="7" t="s">
        <v>33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024" s="29" customFormat="1" ht="13.5" customHeight="1" x14ac:dyDescent="0.35">
      <c r="A14" s="60" t="s">
        <v>103</v>
      </c>
      <c r="B14" s="77" t="s">
        <v>104</v>
      </c>
      <c r="C14" s="78">
        <v>100</v>
      </c>
      <c r="D14" s="24">
        <v>1.5</v>
      </c>
      <c r="E14" s="24">
        <v>0.5</v>
      </c>
      <c r="F14" s="24">
        <v>21</v>
      </c>
      <c r="G14" s="56">
        <v>96</v>
      </c>
      <c r="H14" s="24">
        <v>0.04</v>
      </c>
      <c r="I14" s="24">
        <v>10</v>
      </c>
      <c r="J14" s="24">
        <v>0</v>
      </c>
      <c r="K14" s="24">
        <v>0.4</v>
      </c>
      <c r="L14" s="24">
        <v>8</v>
      </c>
      <c r="M14" s="24">
        <v>28</v>
      </c>
      <c r="N14" s="24">
        <v>42</v>
      </c>
      <c r="O14" s="24">
        <v>0.6</v>
      </c>
    </row>
    <row r="15" spans="1:1024" s="29" customFormat="1" ht="13.5" customHeight="1" x14ac:dyDescent="0.35">
      <c r="A15" s="24"/>
      <c r="B15" s="44" t="s">
        <v>36</v>
      </c>
      <c r="C15" s="45">
        <f t="shared" ref="C15:O15" si="1">SUM(C14:C14)</f>
        <v>100</v>
      </c>
      <c r="D15" s="51">
        <f t="shared" si="1"/>
        <v>1.5</v>
      </c>
      <c r="E15" s="51">
        <f t="shared" si="1"/>
        <v>0.5</v>
      </c>
      <c r="F15" s="51">
        <f t="shared" si="1"/>
        <v>21</v>
      </c>
      <c r="G15" s="51">
        <f t="shared" si="1"/>
        <v>96</v>
      </c>
      <c r="H15" s="51">
        <f t="shared" si="1"/>
        <v>0.04</v>
      </c>
      <c r="I15" s="51">
        <f t="shared" si="1"/>
        <v>10</v>
      </c>
      <c r="J15" s="51">
        <f t="shared" si="1"/>
        <v>0</v>
      </c>
      <c r="K15" s="51">
        <f t="shared" si="1"/>
        <v>0.4</v>
      </c>
      <c r="L15" s="51">
        <f t="shared" si="1"/>
        <v>8</v>
      </c>
      <c r="M15" s="51">
        <f t="shared" si="1"/>
        <v>28</v>
      </c>
      <c r="N15" s="51">
        <f t="shared" si="1"/>
        <v>42</v>
      </c>
      <c r="O15" s="51">
        <f t="shared" si="1"/>
        <v>0.6</v>
      </c>
    </row>
    <row r="16" spans="1:1024" s="29" customFormat="1" ht="13.5" customHeight="1" x14ac:dyDescent="0.35">
      <c r="A16" s="7" t="s">
        <v>37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024" s="28" customFormat="1" ht="24.6" customHeight="1" x14ac:dyDescent="0.35">
      <c r="A17" s="24" t="s">
        <v>34</v>
      </c>
      <c r="B17" s="38" t="s">
        <v>105</v>
      </c>
      <c r="C17" s="26" t="s">
        <v>106</v>
      </c>
      <c r="D17" s="27">
        <v>0.77</v>
      </c>
      <c r="E17" s="27">
        <v>0.05</v>
      </c>
      <c r="F17" s="27">
        <v>1.95</v>
      </c>
      <c r="G17" s="100">
        <f>D17*4+E17*9+F17*4</f>
        <v>11.33</v>
      </c>
      <c r="H17" s="27">
        <v>0.03</v>
      </c>
      <c r="I17" s="27">
        <v>1</v>
      </c>
      <c r="J17" s="27">
        <v>0</v>
      </c>
      <c r="K17" s="27">
        <v>0.05</v>
      </c>
      <c r="L17" s="27">
        <v>5</v>
      </c>
      <c r="M17" s="27">
        <v>15.5</v>
      </c>
      <c r="N17" s="27">
        <v>5</v>
      </c>
      <c r="O17" s="27">
        <v>0.2</v>
      </c>
      <c r="P17" s="36"/>
      <c r="AMJ17" s="37"/>
    </row>
    <row r="18" spans="1:1024" s="29" customFormat="1" ht="18" customHeight="1" x14ac:dyDescent="0.35">
      <c r="A18" s="24">
        <v>82</v>
      </c>
      <c r="B18" s="61" t="s">
        <v>107</v>
      </c>
      <c r="C18" s="24">
        <v>150</v>
      </c>
      <c r="D18" s="24">
        <v>1</v>
      </c>
      <c r="E18" s="24">
        <v>3.7</v>
      </c>
      <c r="F18" s="24">
        <v>6.56</v>
      </c>
      <c r="G18" s="62">
        <f>D18*4+E18*9+F18*4</f>
        <v>63.540000000000006</v>
      </c>
      <c r="H18" s="24">
        <v>0.03</v>
      </c>
      <c r="I18" s="24">
        <v>6.41</v>
      </c>
      <c r="J18" s="24">
        <v>0</v>
      </c>
      <c r="K18" s="24">
        <v>1.44</v>
      </c>
      <c r="L18" s="24">
        <v>29.84</v>
      </c>
      <c r="M18" s="24">
        <v>32.76</v>
      </c>
      <c r="N18" s="24">
        <v>15.68</v>
      </c>
      <c r="O18" s="24">
        <v>0.74</v>
      </c>
      <c r="P18" s="50"/>
      <c r="AMJ18" s="37"/>
    </row>
    <row r="19" spans="1:1024" s="29" customFormat="1" ht="18" customHeight="1" x14ac:dyDescent="0.35">
      <c r="A19" s="24">
        <v>268</v>
      </c>
      <c r="B19" s="61" t="s">
        <v>108</v>
      </c>
      <c r="C19" s="24">
        <v>50</v>
      </c>
      <c r="D19" s="24">
        <v>7</v>
      </c>
      <c r="E19" s="24">
        <v>5.9</v>
      </c>
      <c r="F19" s="24">
        <v>8.0299999999999994</v>
      </c>
      <c r="G19" s="24">
        <f>D19*4+E19*9+F19*4</f>
        <v>113.22</v>
      </c>
      <c r="H19" s="62">
        <v>2.5000000000000001E-2</v>
      </c>
      <c r="I19" s="62">
        <v>0</v>
      </c>
      <c r="J19" s="62">
        <v>1.6E-2</v>
      </c>
      <c r="K19" s="62">
        <v>2.5000000000000001E-2</v>
      </c>
      <c r="L19" s="62">
        <v>5.77</v>
      </c>
      <c r="M19" s="62">
        <v>77.16</v>
      </c>
      <c r="N19" s="62">
        <v>13.91</v>
      </c>
      <c r="O19" s="62">
        <v>1.22</v>
      </c>
      <c r="P19" s="50"/>
      <c r="AMJ19" s="37"/>
    </row>
    <row r="20" spans="1:1024" s="29" customFormat="1" ht="13.5" customHeight="1" x14ac:dyDescent="0.35">
      <c r="A20" s="24">
        <v>303</v>
      </c>
      <c r="B20" s="86" t="s">
        <v>109</v>
      </c>
      <c r="C20" s="25" t="s">
        <v>89</v>
      </c>
      <c r="D20" s="24">
        <v>3.3</v>
      </c>
      <c r="E20" s="24">
        <v>3.45</v>
      </c>
      <c r="F20" s="24">
        <v>14.86</v>
      </c>
      <c r="G20" s="24">
        <v>103.61</v>
      </c>
      <c r="H20" s="24">
        <v>0.08</v>
      </c>
      <c r="I20" s="24">
        <v>0</v>
      </c>
      <c r="J20" s="24">
        <v>0.01</v>
      </c>
      <c r="K20" s="24">
        <v>0.26</v>
      </c>
      <c r="L20" s="24">
        <v>6.75</v>
      </c>
      <c r="M20" s="24">
        <v>81.47</v>
      </c>
      <c r="N20" s="24">
        <v>53.9</v>
      </c>
      <c r="O20" s="24">
        <v>1.82</v>
      </c>
      <c r="P20" s="50"/>
      <c r="AMJ20" s="37"/>
    </row>
    <row r="21" spans="1:1024" s="64" customFormat="1" ht="16.5" customHeight="1" x14ac:dyDescent="0.35">
      <c r="A21" s="24" t="s">
        <v>43</v>
      </c>
      <c r="B21" s="61" t="s">
        <v>44</v>
      </c>
      <c r="C21" s="24">
        <v>150</v>
      </c>
      <c r="D21" s="24">
        <v>0.3</v>
      </c>
      <c r="E21" s="24">
        <v>7.0000000000000007E-2</v>
      </c>
      <c r="F21" s="24">
        <v>24.01</v>
      </c>
      <c r="G21" s="62">
        <f>D21*4+E21*9+F21*4</f>
        <v>97.87</v>
      </c>
      <c r="H21" s="24">
        <v>0</v>
      </c>
      <c r="I21" s="24">
        <v>0.3</v>
      </c>
      <c r="J21" s="24">
        <v>0</v>
      </c>
      <c r="K21" s="24">
        <v>0.15</v>
      </c>
      <c r="L21" s="24">
        <v>23.86</v>
      </c>
      <c r="M21" s="24">
        <v>11.55</v>
      </c>
      <c r="N21" s="24">
        <v>4.5</v>
      </c>
      <c r="O21" s="24">
        <v>0.94</v>
      </c>
      <c r="P21" s="63"/>
      <c r="AMH21" s="37"/>
      <c r="AMI21"/>
      <c r="AMJ21"/>
    </row>
    <row r="22" spans="1:1024" s="41" customFormat="1" ht="18.2" customHeight="1" x14ac:dyDescent="0.35">
      <c r="A22" s="24" t="s">
        <v>30</v>
      </c>
      <c r="B22" s="40" t="s">
        <v>31</v>
      </c>
      <c r="C22" s="24">
        <v>20</v>
      </c>
      <c r="D22" s="24">
        <v>1.48</v>
      </c>
      <c r="E22" s="24">
        <v>0.16</v>
      </c>
      <c r="F22" s="24">
        <v>9.6</v>
      </c>
      <c r="G22" s="32">
        <v>45.76</v>
      </c>
      <c r="H22" s="39">
        <v>0.02</v>
      </c>
      <c r="I22" s="39">
        <f>-J22</f>
        <v>0</v>
      </c>
      <c r="J22" s="39">
        <v>0</v>
      </c>
      <c r="K22" s="39">
        <v>0.26</v>
      </c>
      <c r="L22" s="39">
        <v>4.5999999999999996</v>
      </c>
      <c r="M22" s="39">
        <v>17.399999999999999</v>
      </c>
      <c r="N22" s="39">
        <v>6.6</v>
      </c>
      <c r="O22" s="39">
        <v>0.22</v>
      </c>
      <c r="AMH22" s="42"/>
      <c r="AMI22"/>
      <c r="AMJ22"/>
    </row>
    <row r="23" spans="1:1024" s="28" customFormat="1" ht="18" customHeight="1" x14ac:dyDescent="0.35">
      <c r="A23" s="24" t="s">
        <v>30</v>
      </c>
      <c r="B23" s="38" t="s">
        <v>45</v>
      </c>
      <c r="C23" s="26">
        <v>25</v>
      </c>
      <c r="D23" s="27">
        <v>1.4</v>
      </c>
      <c r="E23" s="27">
        <v>0.27</v>
      </c>
      <c r="F23" s="27">
        <v>12.35</v>
      </c>
      <c r="G23" s="24">
        <v>57.47</v>
      </c>
      <c r="H23" s="27">
        <v>2.5000000000000001E-2</v>
      </c>
      <c r="I23" s="27">
        <v>0</v>
      </c>
      <c r="J23" s="27">
        <v>0</v>
      </c>
      <c r="K23" s="27">
        <v>0.22500000000000001</v>
      </c>
      <c r="L23" s="27">
        <v>5.75</v>
      </c>
      <c r="M23" s="27">
        <v>26.5</v>
      </c>
      <c r="N23" s="27">
        <v>6.25</v>
      </c>
      <c r="O23" s="27">
        <v>0.77500000000000002</v>
      </c>
      <c r="P23" s="36"/>
      <c r="AMJ23" s="37"/>
    </row>
    <row r="24" spans="1:1024" s="47" customFormat="1" ht="18" customHeight="1" x14ac:dyDescent="0.35">
      <c r="A24" s="43"/>
      <c r="B24" s="44" t="s">
        <v>46</v>
      </c>
      <c r="C24" s="45">
        <f>C23+C22+C21+C20+C19+C18+C17</f>
        <v>535</v>
      </c>
      <c r="D24" s="72">
        <f t="shared" ref="D24:O24" si="2">SUM(D17:D23)</f>
        <v>15.250000000000002</v>
      </c>
      <c r="E24" s="72">
        <f t="shared" si="2"/>
        <v>13.600000000000001</v>
      </c>
      <c r="F24" s="72">
        <f t="shared" si="2"/>
        <v>77.359999999999985</v>
      </c>
      <c r="G24" s="72">
        <f t="shared" si="2"/>
        <v>492.79999999999995</v>
      </c>
      <c r="H24" s="72">
        <f t="shared" si="2"/>
        <v>0.20999999999999996</v>
      </c>
      <c r="I24" s="72">
        <f t="shared" si="2"/>
        <v>7.71</v>
      </c>
      <c r="J24" s="72">
        <f t="shared" si="2"/>
        <v>2.6000000000000002E-2</v>
      </c>
      <c r="K24" s="72">
        <f t="shared" si="2"/>
        <v>2.4099999999999997</v>
      </c>
      <c r="L24" s="72">
        <f t="shared" si="2"/>
        <v>81.569999999999993</v>
      </c>
      <c r="M24" s="72">
        <f t="shared" si="2"/>
        <v>262.34000000000003</v>
      </c>
      <c r="N24" s="72">
        <f t="shared" si="2"/>
        <v>105.84</v>
      </c>
      <c r="O24" s="72">
        <f t="shared" si="2"/>
        <v>5.915</v>
      </c>
    </row>
    <row r="25" spans="1:1024" s="29" customFormat="1" ht="13.5" customHeight="1" x14ac:dyDescent="0.35">
      <c r="A25" s="7" t="s">
        <v>47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024" s="29" customFormat="1" ht="17.25" customHeight="1" x14ac:dyDescent="0.35">
      <c r="A26" s="24">
        <v>70</v>
      </c>
      <c r="B26" s="53" t="s">
        <v>64</v>
      </c>
      <c r="C26" s="54">
        <v>40</v>
      </c>
      <c r="D26" s="32">
        <v>0.44</v>
      </c>
      <c r="E26" s="32">
        <v>0.04</v>
      </c>
      <c r="F26" s="32">
        <v>1.4</v>
      </c>
      <c r="G26" s="32">
        <v>8</v>
      </c>
      <c r="H26" s="83">
        <v>4.0000000000000001E-3</v>
      </c>
      <c r="I26" s="32">
        <v>4.2</v>
      </c>
      <c r="J26" s="32">
        <v>0</v>
      </c>
      <c r="K26" s="32">
        <v>0.28000000000000003</v>
      </c>
      <c r="L26" s="32">
        <v>4</v>
      </c>
      <c r="M26" s="32">
        <v>14</v>
      </c>
      <c r="N26" s="32">
        <v>6</v>
      </c>
      <c r="O26" s="32">
        <v>0.32</v>
      </c>
      <c r="AMJ26" s="37"/>
    </row>
    <row r="27" spans="1:1024" s="29" customFormat="1" ht="18" customHeight="1" x14ac:dyDescent="0.35">
      <c r="A27" s="24">
        <v>244</v>
      </c>
      <c r="B27" s="61" t="s">
        <v>110</v>
      </c>
      <c r="C27" s="24">
        <v>150</v>
      </c>
      <c r="D27" s="24">
        <v>14</v>
      </c>
      <c r="E27" s="24">
        <v>14.33</v>
      </c>
      <c r="F27" s="24">
        <v>24.4</v>
      </c>
      <c r="G27" s="62">
        <f>D27*4+E27*9+F27*4</f>
        <v>282.57</v>
      </c>
      <c r="H27" s="62">
        <v>7.0000000000000007E-2</v>
      </c>
      <c r="I27" s="62">
        <v>0.26</v>
      </c>
      <c r="J27" s="62">
        <v>0</v>
      </c>
      <c r="K27" s="62">
        <v>2.9</v>
      </c>
      <c r="L27" s="62">
        <v>21.69</v>
      </c>
      <c r="M27" s="62">
        <v>155.68</v>
      </c>
      <c r="N27" s="62">
        <v>32</v>
      </c>
      <c r="O27" s="62">
        <v>2.15</v>
      </c>
      <c r="P27" s="50"/>
      <c r="AMJ27" s="37"/>
    </row>
    <row r="28" spans="1:1024" s="58" customFormat="1" ht="19.05" customHeight="1" x14ac:dyDescent="0.35">
      <c r="A28" s="33">
        <v>386</v>
      </c>
      <c r="B28" s="67" t="s">
        <v>49</v>
      </c>
      <c r="C28" s="33">
        <v>150</v>
      </c>
      <c r="D28" s="32">
        <v>4.3499999999999996</v>
      </c>
      <c r="E28" s="32">
        <v>3.75</v>
      </c>
      <c r="F28" s="32">
        <v>6</v>
      </c>
      <c r="G28" s="24">
        <v>75</v>
      </c>
      <c r="H28" s="32">
        <v>0.06</v>
      </c>
      <c r="I28" s="32">
        <v>1.05</v>
      </c>
      <c r="J28" s="32">
        <v>0.01</v>
      </c>
      <c r="K28" s="32">
        <v>0</v>
      </c>
      <c r="L28" s="32">
        <v>180</v>
      </c>
      <c r="M28" s="32">
        <v>135</v>
      </c>
      <c r="N28" s="32">
        <v>21</v>
      </c>
      <c r="O28" s="32">
        <v>0.15</v>
      </c>
      <c r="AMJ28" s="37"/>
    </row>
    <row r="29" spans="1:1024" s="28" customFormat="1" ht="18" customHeight="1" x14ac:dyDescent="0.35">
      <c r="A29" s="24" t="s">
        <v>30</v>
      </c>
      <c r="B29" s="38" t="s">
        <v>45</v>
      </c>
      <c r="C29" s="26" t="s">
        <v>95</v>
      </c>
      <c r="D29" s="27">
        <v>1.1200000000000001</v>
      </c>
      <c r="E29" s="27">
        <v>0.22</v>
      </c>
      <c r="F29" s="27">
        <v>9.8800000000000008</v>
      </c>
      <c r="G29" s="24">
        <f>D29*4+E29*9+F29*4</f>
        <v>45.980000000000004</v>
      </c>
      <c r="H29" s="27">
        <v>2.5000000000000001E-2</v>
      </c>
      <c r="I29" s="27">
        <v>0</v>
      </c>
      <c r="J29" s="27">
        <v>0</v>
      </c>
      <c r="K29" s="27">
        <v>0.22500000000000001</v>
      </c>
      <c r="L29" s="27">
        <v>5.75</v>
      </c>
      <c r="M29" s="27">
        <v>26.5</v>
      </c>
      <c r="N29" s="27">
        <v>6.25</v>
      </c>
      <c r="O29" s="27">
        <v>0.77500000000000002</v>
      </c>
      <c r="P29" s="36"/>
      <c r="AMJ29" s="37"/>
    </row>
    <row r="30" spans="1:1024" s="29" customFormat="1" ht="13.5" customHeight="1" x14ac:dyDescent="0.35">
      <c r="A30" s="24"/>
      <c r="B30" s="44" t="s">
        <v>50</v>
      </c>
      <c r="C30" s="45">
        <f t="shared" ref="C30:O30" si="3">C29+C28+C27+C26</f>
        <v>360</v>
      </c>
      <c r="D30" s="46">
        <f t="shared" si="3"/>
        <v>19.91</v>
      </c>
      <c r="E30" s="46">
        <f t="shared" si="3"/>
        <v>18.34</v>
      </c>
      <c r="F30" s="46">
        <f t="shared" si="3"/>
        <v>41.68</v>
      </c>
      <c r="G30" s="46">
        <f t="shared" si="3"/>
        <v>411.55</v>
      </c>
      <c r="H30" s="46">
        <f t="shared" si="3"/>
        <v>0.159</v>
      </c>
      <c r="I30" s="46">
        <f t="shared" si="3"/>
        <v>5.51</v>
      </c>
      <c r="J30" s="46">
        <f t="shared" si="3"/>
        <v>0.01</v>
      </c>
      <c r="K30" s="46">
        <f t="shared" si="3"/>
        <v>3.4050000000000002</v>
      </c>
      <c r="L30" s="46">
        <f t="shared" si="3"/>
        <v>211.44</v>
      </c>
      <c r="M30" s="46">
        <f t="shared" si="3"/>
        <v>331.18</v>
      </c>
      <c r="N30" s="46">
        <f t="shared" si="3"/>
        <v>65.25</v>
      </c>
      <c r="O30" s="46">
        <f t="shared" si="3"/>
        <v>3.395</v>
      </c>
    </row>
    <row r="31" spans="1:1024" s="47" customFormat="1" ht="18" customHeight="1" x14ac:dyDescent="0.35">
      <c r="A31" s="70"/>
      <c r="B31" s="44" t="s">
        <v>51</v>
      </c>
      <c r="C31" s="71"/>
      <c r="D31" s="72">
        <f t="shared" ref="D31:O31" si="4">D12+D15+D24+D30</f>
        <v>51.599999999999994</v>
      </c>
      <c r="E31" s="72">
        <f t="shared" si="4"/>
        <v>52.710000000000008</v>
      </c>
      <c r="F31" s="72">
        <f t="shared" si="4"/>
        <v>161.39999999999998</v>
      </c>
      <c r="G31" s="72">
        <f t="shared" si="4"/>
        <v>1327.86</v>
      </c>
      <c r="H31" s="72">
        <f t="shared" si="4"/>
        <v>0.5635</v>
      </c>
      <c r="I31" s="72">
        <f t="shared" si="4"/>
        <v>26.57</v>
      </c>
      <c r="J31" s="72">
        <f t="shared" si="4"/>
        <v>0.36300000000000004</v>
      </c>
      <c r="K31" s="72">
        <f t="shared" si="4"/>
        <v>8.1550000000000011</v>
      </c>
      <c r="L31" s="72">
        <f t="shared" si="4"/>
        <v>515.95000000000005</v>
      </c>
      <c r="M31" s="72">
        <f t="shared" si="4"/>
        <v>945.3900000000001</v>
      </c>
      <c r="N31" s="72">
        <f t="shared" si="4"/>
        <v>251.88</v>
      </c>
      <c r="O31" s="72">
        <f t="shared" si="4"/>
        <v>13.29</v>
      </c>
    </row>
    <row r="32" spans="1:1024" s="81" customFormat="1" ht="18" customHeight="1" x14ac:dyDescent="0.35">
      <c r="A32" s="101"/>
      <c r="B32" s="101"/>
      <c r="C32" s="101"/>
      <c r="D32" s="101"/>
      <c r="E32" s="101"/>
      <c r="F32" s="101"/>
      <c r="G32" s="101"/>
      <c r="H32" s="28"/>
    </row>
    <row r="33" spans="1:1024" s="103" customFormat="1" ht="13.15" x14ac:dyDescent="0.35">
      <c r="A33" s="5" t="s">
        <v>111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102"/>
      <c r="AMJ33" s="104"/>
    </row>
    <row r="34" spans="1:1024" s="75" customFormat="1" ht="23.1" customHeight="1" x14ac:dyDescent="0.35">
      <c r="A34" s="6" t="s">
        <v>112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 t="s">
        <v>52</v>
      </c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 t="s">
        <v>52</v>
      </c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 t="s">
        <v>52</v>
      </c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 t="s">
        <v>52</v>
      </c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 t="s">
        <v>52</v>
      </c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 t="s">
        <v>52</v>
      </c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 t="s">
        <v>52</v>
      </c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 t="s">
        <v>52</v>
      </c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 t="s">
        <v>52</v>
      </c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 t="s">
        <v>52</v>
      </c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 t="s">
        <v>52</v>
      </c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 t="s">
        <v>52</v>
      </c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 t="s">
        <v>52</v>
      </c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 t="s">
        <v>52</v>
      </c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 t="s">
        <v>52</v>
      </c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 t="s">
        <v>52</v>
      </c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 t="s">
        <v>52</v>
      </c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 t="s">
        <v>52</v>
      </c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 t="s">
        <v>52</v>
      </c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 t="s">
        <v>52</v>
      </c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 t="s">
        <v>52</v>
      </c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 t="s">
        <v>52</v>
      </c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 t="s">
        <v>52</v>
      </c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 t="s">
        <v>52</v>
      </c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 t="s">
        <v>52</v>
      </c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 t="s">
        <v>52</v>
      </c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 t="s">
        <v>52</v>
      </c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 t="s">
        <v>52</v>
      </c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 t="s">
        <v>52</v>
      </c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 t="s">
        <v>52</v>
      </c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 t="s">
        <v>52</v>
      </c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 t="s">
        <v>52</v>
      </c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 t="s">
        <v>52</v>
      </c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 t="s">
        <v>52</v>
      </c>
      <c r="TG34" s="6"/>
      <c r="TH34" s="6"/>
      <c r="TI34" s="6"/>
      <c r="TJ34" s="6"/>
      <c r="TK34" s="6"/>
      <c r="TL34" s="6"/>
      <c r="TM34" s="6"/>
      <c r="TN34" s="6"/>
      <c r="TO34" s="6"/>
      <c r="TP34" s="6"/>
      <c r="TQ34" s="6"/>
      <c r="TR34" s="6"/>
      <c r="TS34" s="6"/>
      <c r="TT34" s="6"/>
      <c r="TU34" s="6" t="s">
        <v>52</v>
      </c>
      <c r="TV34" s="6"/>
      <c r="TW34" s="6"/>
      <c r="TX34" s="6"/>
      <c r="TY34" s="6"/>
      <c r="TZ34" s="6"/>
      <c r="UA34" s="6"/>
      <c r="UB34" s="6"/>
      <c r="UC34" s="6"/>
      <c r="UD34" s="6"/>
      <c r="UE34" s="6"/>
      <c r="UF34" s="6"/>
      <c r="UG34" s="6"/>
      <c r="UH34" s="6"/>
      <c r="UI34" s="6"/>
      <c r="UJ34" s="6" t="s">
        <v>52</v>
      </c>
      <c r="UK34" s="6"/>
      <c r="UL34" s="6"/>
      <c r="UM34" s="6"/>
      <c r="UN34" s="6"/>
      <c r="UO34" s="6"/>
      <c r="UP34" s="6"/>
      <c r="UQ34" s="6"/>
      <c r="UR34" s="6"/>
      <c r="US34" s="6"/>
      <c r="UT34" s="6"/>
      <c r="UU34" s="6"/>
      <c r="UV34" s="6"/>
      <c r="UW34" s="6"/>
      <c r="UX34" s="6"/>
      <c r="UY34" s="6" t="s">
        <v>52</v>
      </c>
      <c r="UZ34" s="6"/>
      <c r="VA34" s="6"/>
      <c r="VB34" s="6"/>
      <c r="VC34" s="6"/>
      <c r="VD34" s="6"/>
      <c r="VE34" s="6"/>
      <c r="VF34" s="6"/>
      <c r="VG34" s="6"/>
      <c r="VH34" s="6"/>
      <c r="VI34" s="6"/>
      <c r="VJ34" s="6"/>
      <c r="VK34" s="6"/>
      <c r="VL34" s="6"/>
      <c r="VM34" s="6"/>
      <c r="VN34" s="6" t="s">
        <v>52</v>
      </c>
      <c r="VO34" s="6"/>
      <c r="VP34" s="6"/>
      <c r="VQ34" s="6"/>
      <c r="VR34" s="6"/>
      <c r="VS34" s="6"/>
      <c r="VT34" s="6"/>
      <c r="VU34" s="6"/>
      <c r="VV34" s="6"/>
      <c r="VW34" s="6"/>
      <c r="VX34" s="6"/>
      <c r="VY34" s="6"/>
      <c r="VZ34" s="6"/>
      <c r="WA34" s="6"/>
      <c r="WB34" s="6"/>
      <c r="WC34" s="6" t="s">
        <v>52</v>
      </c>
      <c r="WD34" s="6"/>
      <c r="WE34" s="6"/>
      <c r="WF34" s="6"/>
      <c r="WG34" s="6"/>
      <c r="WH34" s="6"/>
      <c r="WI34" s="6"/>
      <c r="WJ34" s="6"/>
      <c r="WK34" s="6"/>
      <c r="WL34" s="6"/>
      <c r="WM34" s="6"/>
      <c r="WN34" s="6"/>
      <c r="WO34" s="6"/>
      <c r="WP34" s="6"/>
      <c r="WQ34" s="6"/>
      <c r="WR34" s="6" t="s">
        <v>52</v>
      </c>
      <c r="WS34" s="6"/>
      <c r="WT34" s="6"/>
      <c r="WU34" s="6"/>
      <c r="WV34" s="6"/>
      <c r="WW34" s="6"/>
      <c r="WX34" s="6"/>
      <c r="WY34" s="6"/>
      <c r="WZ34" s="6"/>
      <c r="XA34" s="6"/>
      <c r="XB34" s="6"/>
      <c r="XC34" s="6"/>
      <c r="XD34" s="6"/>
      <c r="XE34" s="6"/>
      <c r="XF34" s="6"/>
      <c r="XG34" s="6" t="s">
        <v>52</v>
      </c>
      <c r="XH34" s="6"/>
      <c r="XI34" s="6"/>
      <c r="XJ34" s="6"/>
      <c r="XK34" s="6"/>
      <c r="XL34" s="6"/>
      <c r="XM34" s="6"/>
      <c r="XN34" s="6"/>
      <c r="XO34" s="6"/>
      <c r="XP34" s="6"/>
      <c r="XQ34" s="6"/>
      <c r="XR34" s="6"/>
      <c r="XS34" s="6"/>
      <c r="XT34" s="6"/>
      <c r="XU34" s="6"/>
      <c r="XV34" s="6" t="s">
        <v>52</v>
      </c>
      <c r="XW34" s="6"/>
      <c r="XX34" s="6"/>
      <c r="XY34" s="6"/>
      <c r="XZ34" s="6"/>
      <c r="YA34" s="6"/>
      <c r="YB34" s="6"/>
      <c r="YC34" s="6"/>
      <c r="YD34" s="6"/>
      <c r="YE34" s="6"/>
      <c r="YF34" s="6"/>
      <c r="YG34" s="6"/>
      <c r="YH34" s="6"/>
      <c r="YI34" s="6"/>
      <c r="YJ34" s="6"/>
      <c r="YK34" s="6" t="s">
        <v>52</v>
      </c>
      <c r="YL34" s="6"/>
      <c r="YM34" s="6"/>
      <c r="YN34" s="6"/>
      <c r="YO34" s="6"/>
      <c r="YP34" s="6"/>
      <c r="YQ34" s="6"/>
      <c r="YR34" s="6"/>
      <c r="YS34" s="6"/>
      <c r="YT34" s="6"/>
      <c r="YU34" s="6"/>
      <c r="YV34" s="6"/>
      <c r="YW34" s="6"/>
      <c r="YX34" s="6"/>
      <c r="YY34" s="6"/>
      <c r="YZ34" s="6" t="s">
        <v>52</v>
      </c>
      <c r="ZA34" s="6"/>
      <c r="ZB34" s="6"/>
      <c r="ZC34" s="6"/>
      <c r="ZD34" s="6"/>
      <c r="ZE34" s="6"/>
      <c r="ZF34" s="6"/>
      <c r="ZG34" s="6"/>
      <c r="ZH34" s="6"/>
      <c r="ZI34" s="6"/>
      <c r="ZJ34" s="6"/>
      <c r="ZK34" s="6"/>
      <c r="ZL34" s="6"/>
      <c r="ZM34" s="6"/>
      <c r="ZN34" s="6"/>
      <c r="ZO34" s="6" t="s">
        <v>52</v>
      </c>
      <c r="ZP34" s="6"/>
      <c r="ZQ34" s="6"/>
      <c r="ZR34" s="6"/>
      <c r="ZS34" s="6"/>
      <c r="ZT34" s="6"/>
      <c r="ZU34" s="6"/>
      <c r="ZV34" s="6"/>
      <c r="ZW34" s="6"/>
      <c r="ZX34" s="6"/>
      <c r="ZY34" s="6"/>
      <c r="ZZ34" s="6"/>
      <c r="AAA34" s="6"/>
      <c r="AAB34" s="6"/>
      <c r="AAC34" s="6"/>
      <c r="AAD34" s="6" t="s">
        <v>52</v>
      </c>
      <c r="AAE34" s="6"/>
      <c r="AAF34" s="6"/>
      <c r="AAG34" s="6"/>
      <c r="AAH34" s="6"/>
      <c r="AAI34" s="6"/>
      <c r="AAJ34" s="6"/>
      <c r="AAK34" s="6"/>
      <c r="AAL34" s="6"/>
      <c r="AAM34" s="6"/>
      <c r="AAN34" s="6"/>
      <c r="AAO34" s="6"/>
      <c r="AAP34" s="6"/>
      <c r="AAQ34" s="6"/>
      <c r="AAR34" s="6"/>
      <c r="AAS34" s="6" t="s">
        <v>52</v>
      </c>
      <c r="AAT34" s="6"/>
      <c r="AAU34" s="6"/>
      <c r="AAV34" s="6"/>
      <c r="AAW34" s="6"/>
      <c r="AAX34" s="6"/>
      <c r="AAY34" s="6"/>
      <c r="AAZ34" s="6"/>
      <c r="ABA34" s="6"/>
      <c r="ABB34" s="6"/>
      <c r="ABC34" s="6"/>
      <c r="ABD34" s="6"/>
      <c r="ABE34" s="6"/>
      <c r="ABF34" s="6"/>
      <c r="ABG34" s="6"/>
      <c r="ABH34" s="6" t="s">
        <v>52</v>
      </c>
      <c r="ABI34" s="6"/>
      <c r="ABJ34" s="6"/>
      <c r="ABK34" s="6"/>
      <c r="ABL34" s="6"/>
      <c r="ABM34" s="6"/>
      <c r="ABN34" s="6"/>
      <c r="ABO34" s="6"/>
      <c r="ABP34" s="6"/>
      <c r="ABQ34" s="6"/>
      <c r="ABR34" s="6"/>
      <c r="ABS34" s="6"/>
      <c r="ABT34" s="6"/>
      <c r="ABU34" s="6"/>
      <c r="ABV34" s="6"/>
      <c r="ABW34" s="6" t="s">
        <v>52</v>
      </c>
      <c r="ABX34" s="6"/>
      <c r="ABY34" s="6"/>
      <c r="ABZ34" s="6"/>
      <c r="ACA34" s="6"/>
      <c r="ACB34" s="6"/>
      <c r="ACC34" s="6"/>
      <c r="ACD34" s="6"/>
      <c r="ACE34" s="6"/>
      <c r="ACF34" s="6"/>
      <c r="ACG34" s="6"/>
      <c r="ACH34" s="6"/>
      <c r="ACI34" s="6"/>
      <c r="ACJ34" s="6"/>
      <c r="ACK34" s="6"/>
      <c r="ACL34" s="6" t="s">
        <v>52</v>
      </c>
      <c r="ACM34" s="6"/>
      <c r="ACN34" s="6"/>
      <c r="ACO34" s="6"/>
      <c r="ACP34" s="6"/>
      <c r="ACQ34" s="6"/>
      <c r="ACR34" s="6"/>
      <c r="ACS34" s="6"/>
      <c r="ACT34" s="6"/>
      <c r="ACU34" s="6"/>
      <c r="ACV34" s="6"/>
      <c r="ACW34" s="6"/>
      <c r="ACX34" s="6"/>
      <c r="ACY34" s="6"/>
      <c r="ACZ34" s="6"/>
      <c r="ADA34" s="6" t="s">
        <v>52</v>
      </c>
      <c r="ADB34" s="6"/>
      <c r="ADC34" s="6"/>
      <c r="ADD34" s="6"/>
      <c r="ADE34" s="6"/>
      <c r="ADF34" s="6"/>
      <c r="ADG34" s="6"/>
      <c r="ADH34" s="6"/>
      <c r="ADI34" s="6"/>
      <c r="ADJ34" s="6"/>
      <c r="ADK34" s="6"/>
      <c r="ADL34" s="6"/>
      <c r="ADM34" s="6"/>
      <c r="ADN34" s="6"/>
      <c r="ADO34" s="6"/>
      <c r="ADP34" s="6" t="s">
        <v>52</v>
      </c>
      <c r="ADQ34" s="6"/>
      <c r="ADR34" s="6"/>
      <c r="ADS34" s="6"/>
      <c r="ADT34" s="6"/>
      <c r="ADU34" s="6"/>
      <c r="ADV34" s="6"/>
      <c r="ADW34" s="6"/>
      <c r="ADX34" s="6"/>
      <c r="ADY34" s="6"/>
      <c r="ADZ34" s="6"/>
      <c r="AEA34" s="6"/>
      <c r="AEB34" s="6"/>
      <c r="AEC34" s="6"/>
      <c r="AED34" s="6"/>
      <c r="AEE34" s="6" t="s">
        <v>52</v>
      </c>
      <c r="AEF34" s="6"/>
      <c r="AEG34" s="6"/>
      <c r="AEH34" s="6"/>
      <c r="AEI34" s="6"/>
      <c r="AEJ34" s="6"/>
      <c r="AEK34" s="6"/>
      <c r="AEL34" s="6"/>
      <c r="AEM34" s="6"/>
      <c r="AEN34" s="6"/>
      <c r="AEO34" s="6"/>
      <c r="AEP34" s="6"/>
      <c r="AEQ34" s="6"/>
      <c r="AER34" s="6"/>
      <c r="AES34" s="6"/>
      <c r="AET34" s="6" t="s">
        <v>52</v>
      </c>
      <c r="AEU34" s="6"/>
      <c r="AEV34" s="6"/>
      <c r="AEW34" s="6"/>
      <c r="AEX34" s="6"/>
      <c r="AEY34" s="6"/>
      <c r="AEZ34" s="6"/>
      <c r="AFA34" s="6"/>
      <c r="AFB34" s="6"/>
      <c r="AFC34" s="6"/>
      <c r="AFD34" s="6"/>
      <c r="AFE34" s="6"/>
      <c r="AFF34" s="6"/>
      <c r="AFG34" s="6"/>
      <c r="AFH34" s="6"/>
      <c r="AFI34" s="6" t="s">
        <v>52</v>
      </c>
      <c r="AFJ34" s="6"/>
      <c r="AFK34" s="6"/>
      <c r="AFL34" s="6"/>
      <c r="AFM34" s="6"/>
      <c r="AFN34" s="6"/>
      <c r="AFO34" s="6"/>
      <c r="AFP34" s="6"/>
      <c r="AFQ34" s="6"/>
      <c r="AFR34" s="6"/>
      <c r="AFS34" s="6"/>
      <c r="AFT34" s="6"/>
      <c r="AFU34" s="6"/>
      <c r="AFV34" s="6"/>
      <c r="AFW34" s="6"/>
      <c r="AFX34" s="6" t="s">
        <v>52</v>
      </c>
      <c r="AFY34" s="6"/>
      <c r="AFZ34" s="6"/>
      <c r="AGA34" s="6"/>
      <c r="AGB34" s="6"/>
      <c r="AGC34" s="6"/>
      <c r="AGD34" s="6"/>
      <c r="AGE34" s="6"/>
      <c r="AGF34" s="6"/>
      <c r="AGG34" s="6"/>
      <c r="AGH34" s="6"/>
      <c r="AGI34" s="6"/>
      <c r="AGJ34" s="6"/>
      <c r="AGK34" s="6"/>
      <c r="AGL34" s="6"/>
      <c r="AGM34" s="6" t="s">
        <v>52</v>
      </c>
      <c r="AGN34" s="6"/>
      <c r="AGO34" s="6"/>
      <c r="AGP34" s="6"/>
      <c r="AGQ34" s="6"/>
      <c r="AGR34" s="6"/>
      <c r="AGS34" s="6"/>
      <c r="AGT34" s="6"/>
      <c r="AGU34" s="6"/>
      <c r="AGV34" s="6"/>
      <c r="AGW34" s="6"/>
      <c r="AGX34" s="6"/>
      <c r="AGY34" s="6"/>
      <c r="AGZ34" s="6"/>
      <c r="AHA34" s="6"/>
      <c r="AHB34" s="6" t="s">
        <v>52</v>
      </c>
      <c r="AHC34" s="6"/>
      <c r="AHD34" s="6"/>
      <c r="AHE34" s="6"/>
      <c r="AHF34" s="6"/>
      <c r="AHG34" s="6"/>
      <c r="AHH34" s="6"/>
      <c r="AHI34" s="6"/>
      <c r="AHJ34" s="6"/>
      <c r="AHK34" s="6"/>
      <c r="AHL34" s="6"/>
      <c r="AHM34" s="6"/>
      <c r="AHN34" s="6"/>
      <c r="AHO34" s="6"/>
      <c r="AHP34" s="6"/>
      <c r="AHQ34" s="6" t="s">
        <v>52</v>
      </c>
      <c r="AHR34" s="6"/>
      <c r="AHS34" s="6"/>
      <c r="AHT34" s="6"/>
      <c r="AHU34" s="6"/>
      <c r="AHV34" s="6"/>
      <c r="AHW34" s="6"/>
      <c r="AHX34" s="6"/>
      <c r="AHY34" s="6"/>
      <c r="AHZ34" s="6"/>
      <c r="AIA34" s="6"/>
      <c r="AIB34" s="6"/>
      <c r="AIC34" s="6"/>
      <c r="AID34" s="6"/>
      <c r="AIE34" s="6"/>
      <c r="AIF34" s="6" t="s">
        <v>52</v>
      </c>
      <c r="AIG34" s="6"/>
      <c r="AIH34" s="6"/>
      <c r="AII34" s="6"/>
      <c r="AIJ34" s="6"/>
      <c r="AIK34" s="6"/>
      <c r="AIL34" s="6"/>
      <c r="AIM34" s="6"/>
      <c r="AIN34" s="6"/>
      <c r="AIO34" s="6"/>
      <c r="AIP34" s="6"/>
      <c r="AIQ34" s="6"/>
      <c r="AIR34" s="6"/>
      <c r="AIS34" s="6"/>
      <c r="AIT34" s="6"/>
      <c r="AIU34" s="6" t="s">
        <v>52</v>
      </c>
      <c r="AIV34" s="6"/>
      <c r="AIW34" s="6"/>
      <c r="AIX34" s="6"/>
      <c r="AIY34" s="6"/>
      <c r="AIZ34" s="6"/>
      <c r="AJA34" s="6"/>
      <c r="AJB34" s="6"/>
      <c r="AJC34" s="6"/>
      <c r="AJD34" s="6"/>
      <c r="AJE34" s="6"/>
      <c r="AJF34" s="6"/>
      <c r="AJG34" s="6"/>
      <c r="AJH34" s="6"/>
      <c r="AJI34" s="6"/>
      <c r="AJJ34" s="6" t="s">
        <v>52</v>
      </c>
      <c r="AJK34" s="6"/>
      <c r="AJL34" s="6"/>
      <c r="AJM34" s="6"/>
      <c r="AJN34" s="6"/>
      <c r="AJO34" s="6"/>
      <c r="AJP34" s="6"/>
      <c r="AJQ34" s="6"/>
      <c r="AJR34" s="6"/>
      <c r="AJS34" s="6"/>
      <c r="AJT34" s="6"/>
      <c r="AJU34" s="6"/>
      <c r="AJV34" s="6"/>
      <c r="AJW34" s="6"/>
      <c r="AJX34" s="6"/>
      <c r="AJY34" s="6" t="s">
        <v>52</v>
      </c>
      <c r="AJZ34" s="6"/>
      <c r="AKA34" s="6"/>
      <c r="AKB34" s="6"/>
      <c r="AKC34" s="6"/>
      <c r="AKD34" s="6"/>
      <c r="AKE34" s="6"/>
      <c r="AKF34" s="6"/>
      <c r="AKG34" s="6"/>
      <c r="AKH34" s="6"/>
      <c r="AKI34" s="6"/>
      <c r="AKJ34" s="6"/>
      <c r="AKK34" s="6"/>
      <c r="AKL34" s="6"/>
      <c r="AKM34" s="6"/>
      <c r="AKN34" s="6" t="s">
        <v>52</v>
      </c>
      <c r="AKO34" s="6"/>
      <c r="AKP34" s="6"/>
      <c r="AKQ34" s="6"/>
      <c r="AKR34" s="6"/>
      <c r="AKS34" s="6"/>
      <c r="AKT34" s="6"/>
      <c r="AKU34" s="6"/>
      <c r="AKV34" s="6"/>
      <c r="AKW34" s="6"/>
      <c r="AKX34" s="6"/>
      <c r="AKY34" s="6"/>
      <c r="AKZ34" s="6"/>
      <c r="ALA34" s="6"/>
      <c r="ALB34" s="6"/>
      <c r="ALC34" s="6" t="s">
        <v>52</v>
      </c>
      <c r="ALD34" s="6"/>
      <c r="ALE34" s="6"/>
      <c r="ALF34" s="6"/>
      <c r="ALG34" s="6"/>
      <c r="ALH34" s="6"/>
      <c r="ALI34" s="6"/>
      <c r="ALJ34" s="6"/>
      <c r="ALK34" s="6"/>
      <c r="ALL34" s="6"/>
      <c r="ALM34" s="6"/>
      <c r="ALN34" s="6"/>
      <c r="ALO34" s="6"/>
      <c r="ALP34" s="6"/>
      <c r="ALQ34" s="6"/>
      <c r="ALR34" s="6" t="s">
        <v>52</v>
      </c>
      <c r="ALS34" s="6"/>
      <c r="ALT34" s="6"/>
      <c r="ALU34" s="6"/>
      <c r="ALV34" s="6"/>
      <c r="ALW34" s="6"/>
      <c r="ALX34" s="6"/>
      <c r="ALY34" s="6"/>
      <c r="ALZ34" s="6"/>
      <c r="AMA34" s="6"/>
      <c r="AMB34" s="6"/>
      <c r="AMC34" s="6"/>
      <c r="AMD34" s="6"/>
      <c r="AME34" s="6"/>
      <c r="AMF34" s="6"/>
      <c r="AMG34" s="6" t="s">
        <v>52</v>
      </c>
      <c r="AMH34" s="6"/>
      <c r="AMI34" s="6"/>
      <c r="AMJ34" s="6"/>
    </row>
    <row r="35" spans="1:1024" ht="18.7" customHeight="1" x14ac:dyDescent="0.35">
      <c r="A35" s="5" t="s">
        <v>53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76"/>
      <c r="AMJ35"/>
    </row>
    <row r="36" spans="1:1024" ht="18" customHeight="1" x14ac:dyDescent="0.35">
      <c r="G36"/>
      <c r="H36"/>
      <c r="I36"/>
      <c r="J36"/>
      <c r="K36"/>
      <c r="L36"/>
      <c r="M36"/>
      <c r="N36"/>
      <c r="O36"/>
    </row>
    <row r="37" spans="1:1024" ht="18" customHeight="1" x14ac:dyDescent="0.35"/>
  </sheetData>
  <mergeCells count="85">
    <mergeCell ref="ALC34:ALQ34"/>
    <mergeCell ref="ALR34:AMF34"/>
    <mergeCell ref="AMG34:AMJ34"/>
    <mergeCell ref="A35:O35"/>
    <mergeCell ref="AIF34:AIT34"/>
    <mergeCell ref="AIU34:AJI34"/>
    <mergeCell ref="AJJ34:AJX34"/>
    <mergeCell ref="AJY34:AKM34"/>
    <mergeCell ref="AKN34:ALB34"/>
    <mergeCell ref="AFI34:AFW34"/>
    <mergeCell ref="AFX34:AGL34"/>
    <mergeCell ref="AGM34:AHA34"/>
    <mergeCell ref="AHB34:AHP34"/>
    <mergeCell ref="AHQ34:AIE34"/>
    <mergeCell ref="ACL34:ACZ34"/>
    <mergeCell ref="ADA34:ADO34"/>
    <mergeCell ref="ADP34:AED34"/>
    <mergeCell ref="AEE34:AES34"/>
    <mergeCell ref="AET34:AFH34"/>
    <mergeCell ref="ZO34:AAC34"/>
    <mergeCell ref="AAD34:AAR34"/>
    <mergeCell ref="AAS34:ABG34"/>
    <mergeCell ref="ABH34:ABV34"/>
    <mergeCell ref="ABW34:ACK34"/>
    <mergeCell ref="WR34:XF34"/>
    <mergeCell ref="XG34:XU34"/>
    <mergeCell ref="XV34:YJ34"/>
    <mergeCell ref="YK34:YY34"/>
    <mergeCell ref="YZ34:ZN34"/>
    <mergeCell ref="TU34:UI34"/>
    <mergeCell ref="UJ34:UX34"/>
    <mergeCell ref="UY34:VM34"/>
    <mergeCell ref="VN34:WB34"/>
    <mergeCell ref="WC34:WQ34"/>
    <mergeCell ref="QX34:RL34"/>
    <mergeCell ref="RM34:SA34"/>
    <mergeCell ref="SB34:SP34"/>
    <mergeCell ref="SQ34:TE34"/>
    <mergeCell ref="TF34:TT34"/>
    <mergeCell ref="OA34:OO34"/>
    <mergeCell ref="OP34:PD34"/>
    <mergeCell ref="PE34:PS34"/>
    <mergeCell ref="PT34:QH34"/>
    <mergeCell ref="QI34:QW34"/>
    <mergeCell ref="LD34:LR34"/>
    <mergeCell ref="LS34:MG34"/>
    <mergeCell ref="MH34:MV34"/>
    <mergeCell ref="MW34:NK34"/>
    <mergeCell ref="NL34:NZ34"/>
    <mergeCell ref="IG34:IU34"/>
    <mergeCell ref="IV34:JJ34"/>
    <mergeCell ref="JK34:JY34"/>
    <mergeCell ref="JZ34:KN34"/>
    <mergeCell ref="KO34:LC34"/>
    <mergeCell ref="FJ34:FX34"/>
    <mergeCell ref="FY34:GM34"/>
    <mergeCell ref="GN34:HB34"/>
    <mergeCell ref="HC34:HQ34"/>
    <mergeCell ref="HR34:IF34"/>
    <mergeCell ref="CM34:DA34"/>
    <mergeCell ref="DB34:DP34"/>
    <mergeCell ref="DQ34:EE34"/>
    <mergeCell ref="EF34:ET34"/>
    <mergeCell ref="EU34:FI34"/>
    <mergeCell ref="P34:AD34"/>
    <mergeCell ref="AE34:AS34"/>
    <mergeCell ref="AT34:BH34"/>
    <mergeCell ref="BI34:BW34"/>
    <mergeCell ref="BX34:CL34"/>
    <mergeCell ref="A13:O13"/>
    <mergeCell ref="A16:O16"/>
    <mergeCell ref="A25:O25"/>
    <mergeCell ref="A33:O33"/>
    <mergeCell ref="A34:O34"/>
    <mergeCell ref="D5:F5"/>
    <mergeCell ref="G5:G6"/>
    <mergeCell ref="H5:K5"/>
    <mergeCell ref="L5:O5"/>
    <mergeCell ref="A7:O7"/>
    <mergeCell ref="A1:B1"/>
    <mergeCell ref="A3:B3"/>
    <mergeCell ref="A4:C4"/>
    <mergeCell ref="A5:A6"/>
    <mergeCell ref="B5:B6"/>
    <mergeCell ref="C5:C6"/>
  </mergeCells>
  <pageMargins left="0.39374999999999999" right="0.39374999999999999" top="0.196527777777778" bottom="0.196527777777778" header="0.511811023622047" footer="0.511811023622047"/>
  <pageSetup paperSize="9" scale="98" orientation="landscape" horizontalDpi="300" verticalDpi="300" r:id="rId1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38"/>
  <sheetViews>
    <sheetView view="pageBreakPreview" zoomScale="60" zoomScaleNormal="100" workbookViewId="0">
      <selection activeCell="P1" sqref="P1"/>
    </sheetView>
  </sheetViews>
  <sheetFormatPr defaultColWidth="9.1328125" defaultRowHeight="12.75" x14ac:dyDescent="0.35"/>
  <cols>
    <col min="1" max="1" width="13.33203125" customWidth="1"/>
    <col min="2" max="2" width="34.3984375" customWidth="1"/>
    <col min="3" max="3" width="8.86328125" customWidth="1"/>
    <col min="4" max="6" width="6.73046875" customWidth="1"/>
    <col min="7" max="7" width="13.3984375" style="15" customWidth="1"/>
    <col min="8" max="15" width="6.73046875" style="16" customWidth="1"/>
    <col min="16" max="1024" width="9.1328125" style="16"/>
  </cols>
  <sheetData>
    <row r="1" spans="1:1024" s="19" customFormat="1" ht="13.9" x14ac:dyDescent="0.4">
      <c r="A1" s="14" t="s">
        <v>113</v>
      </c>
      <c r="B1" s="14"/>
      <c r="C1" s="17"/>
      <c r="D1" s="18"/>
      <c r="E1" s="18"/>
      <c r="F1" s="18"/>
      <c r="G1" s="17"/>
      <c r="H1" s="18"/>
      <c r="I1" s="18"/>
      <c r="J1" s="18"/>
      <c r="K1" s="18"/>
      <c r="L1" s="18"/>
      <c r="M1" s="18"/>
      <c r="N1" s="18"/>
      <c r="O1" s="18"/>
    </row>
    <row r="2" spans="1:1024" s="19" customFormat="1" ht="13.9" x14ac:dyDescent="0.4">
      <c r="A2" s="20" t="s">
        <v>1</v>
      </c>
      <c r="B2" s="19" t="s">
        <v>2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024" s="19" customFormat="1" ht="13.9" x14ac:dyDescent="0.4">
      <c r="A3" s="13" t="s">
        <v>3</v>
      </c>
      <c r="B3" s="13"/>
      <c r="C3" s="22"/>
      <c r="G3" s="23"/>
    </row>
    <row r="4" spans="1:1024" s="19" customFormat="1" ht="13.9" x14ac:dyDescent="0.4">
      <c r="A4" s="13" t="s">
        <v>4</v>
      </c>
      <c r="B4" s="13"/>
      <c r="C4" s="13"/>
    </row>
    <row r="5" spans="1:1024" s="28" customFormat="1" ht="17.25" customHeight="1" x14ac:dyDescent="0.35">
      <c r="A5" s="12" t="s">
        <v>5</v>
      </c>
      <c r="B5" s="11" t="s">
        <v>6</v>
      </c>
      <c r="C5" s="10" t="s">
        <v>7</v>
      </c>
      <c r="D5" s="12" t="s">
        <v>8</v>
      </c>
      <c r="E5" s="12"/>
      <c r="F5" s="12"/>
      <c r="G5" s="9" t="s">
        <v>9</v>
      </c>
      <c r="H5" s="12" t="s">
        <v>10</v>
      </c>
      <c r="I5" s="12"/>
      <c r="J5" s="12"/>
      <c r="K5" s="12"/>
      <c r="L5" s="12" t="s">
        <v>11</v>
      </c>
      <c r="M5" s="12"/>
      <c r="N5" s="12"/>
      <c r="O5" s="12"/>
    </row>
    <row r="6" spans="1:1024" s="28" customFormat="1" ht="18" customHeight="1" x14ac:dyDescent="0.35">
      <c r="A6" s="12"/>
      <c r="B6" s="11"/>
      <c r="C6" s="10"/>
      <c r="D6" s="27" t="s">
        <v>12</v>
      </c>
      <c r="E6" s="27" t="s">
        <v>13</v>
      </c>
      <c r="F6" s="27" t="s">
        <v>14</v>
      </c>
      <c r="G6" s="9"/>
      <c r="H6" s="27" t="s">
        <v>15</v>
      </c>
      <c r="I6" s="27" t="s">
        <v>16</v>
      </c>
      <c r="J6" s="27" t="s">
        <v>17</v>
      </c>
      <c r="K6" s="27" t="s">
        <v>18</v>
      </c>
      <c r="L6" s="27" t="s">
        <v>19</v>
      </c>
      <c r="M6" s="27" t="s">
        <v>20</v>
      </c>
      <c r="N6" s="27" t="s">
        <v>21</v>
      </c>
      <c r="O6" s="27" t="s">
        <v>22</v>
      </c>
    </row>
    <row r="7" spans="1:1024" s="29" customFormat="1" ht="13.5" customHeight="1" x14ac:dyDescent="0.35">
      <c r="A7" s="8" t="s">
        <v>23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024" s="29" customFormat="1" ht="13.5" customHeight="1" x14ac:dyDescent="0.35">
      <c r="A8" s="24" t="s">
        <v>114</v>
      </c>
      <c r="B8" s="40" t="s">
        <v>115</v>
      </c>
      <c r="C8" s="78">
        <v>150</v>
      </c>
      <c r="D8" s="62">
        <v>2.2000000000000002</v>
      </c>
      <c r="E8" s="62">
        <v>2.68</v>
      </c>
      <c r="F8" s="62">
        <v>4.6100000000000003</v>
      </c>
      <c r="G8" s="24">
        <f>D8*4+E8*9+F8*4</f>
        <v>51.36</v>
      </c>
      <c r="H8" s="62">
        <v>2.7E-2</v>
      </c>
      <c r="I8" s="62">
        <v>0.49</v>
      </c>
      <c r="J8" s="62">
        <v>0.02</v>
      </c>
      <c r="K8" s="62">
        <v>0.01</v>
      </c>
      <c r="L8" s="62">
        <v>95.7</v>
      </c>
      <c r="M8" s="62">
        <v>68.2</v>
      </c>
      <c r="N8" s="62">
        <v>10.6</v>
      </c>
      <c r="O8" s="62">
        <v>0.09</v>
      </c>
    </row>
    <row r="9" spans="1:1024" s="28" customFormat="1" ht="18" customHeight="1" x14ac:dyDescent="0.35">
      <c r="A9" s="24">
        <v>14</v>
      </c>
      <c r="B9" s="40" t="s">
        <v>59</v>
      </c>
      <c r="C9" s="24">
        <v>5</v>
      </c>
      <c r="D9" s="24">
        <v>0.04</v>
      </c>
      <c r="E9" s="24">
        <v>3.6</v>
      </c>
      <c r="F9" s="24">
        <v>0.05</v>
      </c>
      <c r="G9" s="24">
        <v>33</v>
      </c>
      <c r="H9" s="39">
        <v>0</v>
      </c>
      <c r="I9" s="39">
        <v>0</v>
      </c>
      <c r="J9" s="39">
        <v>0.02</v>
      </c>
      <c r="K9" s="39">
        <v>0.05</v>
      </c>
      <c r="L9" s="39">
        <v>1.2</v>
      </c>
      <c r="M9" s="39">
        <v>1.5</v>
      </c>
      <c r="N9" s="39">
        <v>0</v>
      </c>
      <c r="O9" s="39">
        <v>0.01</v>
      </c>
      <c r="P9" s="36"/>
      <c r="AMJ9" s="37"/>
    </row>
    <row r="10" spans="1:1024" s="28" customFormat="1" ht="18" customHeight="1" x14ac:dyDescent="0.35">
      <c r="A10" s="24">
        <v>15</v>
      </c>
      <c r="B10" s="38" t="s">
        <v>116</v>
      </c>
      <c r="C10" s="26" t="s">
        <v>117</v>
      </c>
      <c r="D10" s="27">
        <v>1.1399999999999999</v>
      </c>
      <c r="E10" s="27">
        <v>1.47</v>
      </c>
      <c r="F10" s="27">
        <v>0</v>
      </c>
      <c r="G10" s="24">
        <v>18</v>
      </c>
      <c r="H10" s="39">
        <v>0</v>
      </c>
      <c r="I10" s="39">
        <v>0.03</v>
      </c>
      <c r="J10" s="39">
        <v>0.01</v>
      </c>
      <c r="K10" s="39">
        <v>0.01</v>
      </c>
      <c r="L10" s="39">
        <v>44</v>
      </c>
      <c r="M10" s="39">
        <v>25</v>
      </c>
      <c r="N10" s="39">
        <v>1.75</v>
      </c>
      <c r="O10" s="39">
        <v>0.05</v>
      </c>
      <c r="P10" s="36"/>
      <c r="AMJ10" s="37"/>
    </row>
    <row r="11" spans="1:1024" s="28" customFormat="1" ht="18" customHeight="1" x14ac:dyDescent="0.35">
      <c r="A11" s="24">
        <v>376</v>
      </c>
      <c r="B11" s="38" t="s">
        <v>28</v>
      </c>
      <c r="C11" s="26" t="s">
        <v>29</v>
      </c>
      <c r="D11" s="27">
        <v>0.04</v>
      </c>
      <c r="E11" s="27">
        <v>0.01</v>
      </c>
      <c r="F11" s="27">
        <v>6.99</v>
      </c>
      <c r="G11" s="24">
        <v>28</v>
      </c>
      <c r="H11" s="39">
        <v>0</v>
      </c>
      <c r="I11" s="39">
        <v>0.02</v>
      </c>
      <c r="J11" s="39">
        <v>0</v>
      </c>
      <c r="K11" s="39">
        <v>0</v>
      </c>
      <c r="L11" s="39">
        <v>8</v>
      </c>
      <c r="M11" s="39">
        <v>1.6</v>
      </c>
      <c r="N11" s="39">
        <v>0.9</v>
      </c>
      <c r="O11" s="39">
        <v>0.19</v>
      </c>
      <c r="P11" s="36"/>
      <c r="AMJ11" s="37"/>
    </row>
    <row r="12" spans="1:1024" s="41" customFormat="1" ht="18.2" customHeight="1" x14ac:dyDescent="0.35">
      <c r="A12" s="24" t="s">
        <v>30</v>
      </c>
      <c r="B12" s="40" t="s">
        <v>31</v>
      </c>
      <c r="C12" s="24">
        <v>20</v>
      </c>
      <c r="D12" s="24">
        <v>1.48</v>
      </c>
      <c r="E12" s="24">
        <v>0.16</v>
      </c>
      <c r="F12" s="24">
        <v>9.6</v>
      </c>
      <c r="G12" s="32">
        <v>45.76</v>
      </c>
      <c r="H12" s="39">
        <v>0.02</v>
      </c>
      <c r="I12" s="39">
        <f>-J12</f>
        <v>0</v>
      </c>
      <c r="J12" s="39">
        <v>0</v>
      </c>
      <c r="K12" s="39">
        <v>0.26</v>
      </c>
      <c r="L12" s="39">
        <v>4.5999999999999996</v>
      </c>
      <c r="M12" s="39">
        <v>17.399999999999999</v>
      </c>
      <c r="N12" s="39">
        <v>6.6</v>
      </c>
      <c r="O12" s="39">
        <v>0.22</v>
      </c>
      <c r="AMJ12" s="42"/>
    </row>
    <row r="13" spans="1:1024" s="29" customFormat="1" ht="15" customHeight="1" x14ac:dyDescent="0.35">
      <c r="A13" s="60" t="s">
        <v>30</v>
      </c>
      <c r="B13" s="90" t="s">
        <v>76</v>
      </c>
      <c r="C13" s="33">
        <v>20</v>
      </c>
      <c r="D13" s="32">
        <v>1.5</v>
      </c>
      <c r="E13" s="32">
        <v>1.96</v>
      </c>
      <c r="F13" s="32">
        <v>14.88</v>
      </c>
      <c r="G13" s="32">
        <v>83.4</v>
      </c>
      <c r="H13" s="32">
        <v>0.02</v>
      </c>
      <c r="I13" s="32">
        <v>0</v>
      </c>
      <c r="J13" s="32">
        <v>0</v>
      </c>
      <c r="K13" s="32">
        <v>0.7</v>
      </c>
      <c r="L13" s="32">
        <v>5.8</v>
      </c>
      <c r="M13" s="32">
        <v>18</v>
      </c>
      <c r="N13" s="32">
        <v>4</v>
      </c>
      <c r="O13" s="32">
        <v>0.42</v>
      </c>
      <c r="AMJ13" s="37"/>
    </row>
    <row r="14" spans="1:1024" s="47" customFormat="1" ht="18" customHeight="1" x14ac:dyDescent="0.35">
      <c r="A14" s="43"/>
      <c r="B14" s="44" t="s">
        <v>32</v>
      </c>
      <c r="C14" s="45">
        <f t="shared" ref="C14:O14" si="0">C13+C12+C11+C10+C9+C8</f>
        <v>350</v>
      </c>
      <c r="D14" s="46">
        <f t="shared" si="0"/>
        <v>6.4</v>
      </c>
      <c r="E14" s="46">
        <f t="shared" si="0"/>
        <v>9.879999999999999</v>
      </c>
      <c r="F14" s="46">
        <f t="shared" si="0"/>
        <v>36.130000000000003</v>
      </c>
      <c r="G14" s="46">
        <f t="shared" si="0"/>
        <v>259.52</v>
      </c>
      <c r="H14" s="46">
        <f t="shared" si="0"/>
        <v>6.7000000000000004E-2</v>
      </c>
      <c r="I14" s="46">
        <f t="shared" si="0"/>
        <v>0.54</v>
      </c>
      <c r="J14" s="46">
        <f t="shared" si="0"/>
        <v>0.05</v>
      </c>
      <c r="K14" s="46">
        <f t="shared" si="0"/>
        <v>1.03</v>
      </c>
      <c r="L14" s="46">
        <f t="shared" si="0"/>
        <v>159.30000000000001</v>
      </c>
      <c r="M14" s="46">
        <f t="shared" si="0"/>
        <v>131.69999999999999</v>
      </c>
      <c r="N14" s="46">
        <f t="shared" si="0"/>
        <v>23.85</v>
      </c>
      <c r="O14" s="46">
        <f t="shared" si="0"/>
        <v>0.98000000000000009</v>
      </c>
    </row>
    <row r="15" spans="1:1024" s="29" customFormat="1" ht="13.5" customHeight="1" x14ac:dyDescent="0.35">
      <c r="A15" s="7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024" s="58" customFormat="1" ht="19.05" customHeight="1" x14ac:dyDescent="0.35">
      <c r="A16" s="33">
        <v>386</v>
      </c>
      <c r="B16" s="67" t="s">
        <v>49</v>
      </c>
      <c r="C16" s="33">
        <v>150</v>
      </c>
      <c r="D16" s="32">
        <v>4.3499999999999996</v>
      </c>
      <c r="E16" s="32">
        <v>3.75</v>
      </c>
      <c r="F16" s="32">
        <v>6</v>
      </c>
      <c r="G16" s="24">
        <v>75</v>
      </c>
      <c r="H16" s="32">
        <v>0.06</v>
      </c>
      <c r="I16" s="32">
        <v>1.05</v>
      </c>
      <c r="J16" s="32">
        <v>0.01</v>
      </c>
      <c r="K16" s="32">
        <v>0</v>
      </c>
      <c r="L16" s="32">
        <v>180</v>
      </c>
      <c r="M16" s="32">
        <v>135</v>
      </c>
      <c r="N16" s="32">
        <v>21</v>
      </c>
      <c r="O16" s="32">
        <v>0.15</v>
      </c>
      <c r="AMJ16" s="37"/>
    </row>
    <row r="17" spans="1:1024" s="29" customFormat="1" ht="13.5" customHeight="1" x14ac:dyDescent="0.35">
      <c r="A17" s="24"/>
      <c r="B17" s="44" t="s">
        <v>36</v>
      </c>
      <c r="C17" s="45">
        <f t="shared" ref="C17:O17" si="1">SUM(C16:C16)</f>
        <v>150</v>
      </c>
      <c r="D17" s="46">
        <f t="shared" si="1"/>
        <v>4.3499999999999996</v>
      </c>
      <c r="E17" s="46">
        <f t="shared" si="1"/>
        <v>3.75</v>
      </c>
      <c r="F17" s="46">
        <f t="shared" si="1"/>
        <v>6</v>
      </c>
      <c r="G17" s="46">
        <f t="shared" si="1"/>
        <v>75</v>
      </c>
      <c r="H17" s="46">
        <f t="shared" si="1"/>
        <v>0.06</v>
      </c>
      <c r="I17" s="46">
        <f t="shared" si="1"/>
        <v>1.05</v>
      </c>
      <c r="J17" s="46">
        <f t="shared" si="1"/>
        <v>0.01</v>
      </c>
      <c r="K17" s="46">
        <f t="shared" si="1"/>
        <v>0</v>
      </c>
      <c r="L17" s="46">
        <f t="shared" si="1"/>
        <v>180</v>
      </c>
      <c r="M17" s="46">
        <f t="shared" si="1"/>
        <v>135</v>
      </c>
      <c r="N17" s="46">
        <f t="shared" si="1"/>
        <v>21</v>
      </c>
      <c r="O17" s="51">
        <f t="shared" si="1"/>
        <v>0.15</v>
      </c>
    </row>
    <row r="18" spans="1:1024" s="29" customFormat="1" ht="13.5" customHeight="1" x14ac:dyDescent="0.35">
      <c r="A18" s="7" t="s">
        <v>37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024" s="29" customFormat="1" ht="18" customHeight="1" x14ac:dyDescent="0.35">
      <c r="A19" s="24">
        <v>45</v>
      </c>
      <c r="B19" s="86" t="s">
        <v>118</v>
      </c>
      <c r="C19" s="24">
        <v>30</v>
      </c>
      <c r="D19" s="24">
        <v>0.39</v>
      </c>
      <c r="E19" s="24">
        <v>1.52</v>
      </c>
      <c r="F19" s="24">
        <v>1.94</v>
      </c>
      <c r="G19" s="24">
        <v>18.12</v>
      </c>
      <c r="H19" s="80">
        <v>4.0000000000000001E-3</v>
      </c>
      <c r="I19" s="62">
        <v>2.0499999999999998</v>
      </c>
      <c r="J19" s="62">
        <v>0</v>
      </c>
      <c r="K19" s="62">
        <v>2.5099999999999998</v>
      </c>
      <c r="L19" s="62">
        <v>7.49</v>
      </c>
      <c r="M19" s="62">
        <v>8.49</v>
      </c>
      <c r="N19" s="62">
        <v>4.5199999999999996</v>
      </c>
      <c r="O19" s="62">
        <v>0.13</v>
      </c>
      <c r="P19" s="4"/>
      <c r="Q19" s="4"/>
      <c r="R19" s="4"/>
    </row>
    <row r="20" spans="1:1024" s="93" customFormat="1" ht="17.2" customHeight="1" x14ac:dyDescent="0.35">
      <c r="A20" s="24">
        <v>108</v>
      </c>
      <c r="B20" s="61" t="s">
        <v>119</v>
      </c>
      <c r="C20" s="24">
        <v>150</v>
      </c>
      <c r="D20" s="24">
        <v>5.6</v>
      </c>
      <c r="E20" s="24">
        <v>4.5999999999999996</v>
      </c>
      <c r="F20" s="24">
        <v>7.52</v>
      </c>
      <c r="G20" s="32">
        <f>D20*4+E20*9+F20*4</f>
        <v>93.88</v>
      </c>
      <c r="H20" s="24">
        <v>0.05</v>
      </c>
      <c r="I20" s="24">
        <v>2.99</v>
      </c>
      <c r="J20" s="24">
        <v>0.01</v>
      </c>
      <c r="K20" s="24">
        <v>0.84</v>
      </c>
      <c r="L20" s="24">
        <v>17.37</v>
      </c>
      <c r="M20" s="24">
        <v>37.56</v>
      </c>
      <c r="N20" s="24">
        <v>13.18</v>
      </c>
      <c r="O20" s="24">
        <v>0.61</v>
      </c>
      <c r="P20" s="105"/>
      <c r="AMJ20" s="37"/>
    </row>
    <row r="21" spans="1:1024" s="29" customFormat="1" ht="18" customHeight="1" x14ac:dyDescent="0.35">
      <c r="A21" s="33">
        <v>227</v>
      </c>
      <c r="B21" s="34" t="s">
        <v>120</v>
      </c>
      <c r="C21" s="106">
        <v>60</v>
      </c>
      <c r="D21" s="24">
        <v>9</v>
      </c>
      <c r="E21" s="24">
        <v>4.5</v>
      </c>
      <c r="F21" s="24">
        <v>0.5</v>
      </c>
      <c r="G21" s="32">
        <f>D21*4+E21*9+F21*4</f>
        <v>78.5</v>
      </c>
      <c r="H21" s="24">
        <v>0.04</v>
      </c>
      <c r="I21" s="24">
        <v>0.42</v>
      </c>
      <c r="J21" s="24">
        <v>0.02</v>
      </c>
      <c r="K21" s="56">
        <v>0.26</v>
      </c>
      <c r="L21" s="24">
        <v>8.43</v>
      </c>
      <c r="M21" s="24">
        <v>106.73</v>
      </c>
      <c r="N21" s="24">
        <v>25</v>
      </c>
      <c r="O21" s="24">
        <v>0.49</v>
      </c>
    </row>
    <row r="22" spans="1:1024" s="89" customFormat="1" ht="18" customHeight="1" x14ac:dyDescent="0.35">
      <c r="A22" s="24">
        <v>312</v>
      </c>
      <c r="B22" s="40" t="s">
        <v>74</v>
      </c>
      <c r="C22" s="24">
        <v>120</v>
      </c>
      <c r="D22" s="24">
        <v>2.4500000000000002</v>
      </c>
      <c r="E22" s="24">
        <v>3.84</v>
      </c>
      <c r="F22" s="24">
        <v>16.350000000000001</v>
      </c>
      <c r="G22" s="87">
        <f>D22*4+E22*9+F22*4</f>
        <v>109.76</v>
      </c>
      <c r="H22" s="32">
        <v>0.1</v>
      </c>
      <c r="I22" s="32">
        <v>14.53</v>
      </c>
      <c r="J22" s="32">
        <v>0</v>
      </c>
      <c r="K22" s="32">
        <v>0.14000000000000001</v>
      </c>
      <c r="L22" s="32">
        <v>29.58</v>
      </c>
      <c r="M22" s="32">
        <v>69.28</v>
      </c>
      <c r="N22" s="32">
        <v>22.2</v>
      </c>
      <c r="O22" s="32">
        <v>0.81</v>
      </c>
      <c r="P22" s="88"/>
      <c r="Q22" s="88"/>
      <c r="AMJ22" s="37"/>
    </row>
    <row r="23" spans="1:1024" s="81" customFormat="1" ht="22.6" customHeight="1" x14ac:dyDescent="0.35">
      <c r="A23" s="24" t="s">
        <v>68</v>
      </c>
      <c r="B23" s="40" t="s">
        <v>69</v>
      </c>
      <c r="C23" s="24">
        <v>150</v>
      </c>
      <c r="D23" s="24">
        <v>0.1</v>
      </c>
      <c r="E23" s="24">
        <v>0.06</v>
      </c>
      <c r="F23" s="24">
        <v>21.15</v>
      </c>
      <c r="G23" s="24">
        <f>D23*4+E23*9+F23*4</f>
        <v>85.539999999999992</v>
      </c>
      <c r="H23" s="60">
        <v>1.4999999999999999E-2</v>
      </c>
      <c r="I23" s="60">
        <v>4.05</v>
      </c>
      <c r="J23" s="60">
        <v>0</v>
      </c>
      <c r="K23" s="60">
        <v>0</v>
      </c>
      <c r="L23" s="60">
        <v>9</v>
      </c>
      <c r="M23" s="60">
        <v>3</v>
      </c>
      <c r="N23" s="60">
        <v>3</v>
      </c>
      <c r="O23" s="60">
        <v>0.6</v>
      </c>
      <c r="P23" s="74"/>
      <c r="Q23" s="74"/>
      <c r="AMJ23" s="84"/>
    </row>
    <row r="24" spans="1:1024" s="41" customFormat="1" ht="18.2" customHeight="1" x14ac:dyDescent="0.35">
      <c r="A24" s="24" t="s">
        <v>30</v>
      </c>
      <c r="B24" s="40" t="s">
        <v>31</v>
      </c>
      <c r="C24" s="24">
        <v>20</v>
      </c>
      <c r="D24" s="24">
        <v>1.48</v>
      </c>
      <c r="E24" s="24">
        <v>0.16</v>
      </c>
      <c r="F24" s="24">
        <v>9.6</v>
      </c>
      <c r="G24" s="32">
        <v>45.76</v>
      </c>
      <c r="H24" s="39">
        <v>0.02</v>
      </c>
      <c r="I24" s="39">
        <f>-J24</f>
        <v>0</v>
      </c>
      <c r="J24" s="39">
        <v>0</v>
      </c>
      <c r="K24" s="39">
        <v>0.26</v>
      </c>
      <c r="L24" s="39">
        <v>4.5999999999999996</v>
      </c>
      <c r="M24" s="39">
        <v>17.399999999999999</v>
      </c>
      <c r="N24" s="39">
        <v>6.6</v>
      </c>
      <c r="O24" s="39">
        <v>0.22</v>
      </c>
      <c r="AMH24" s="42"/>
      <c r="AMI24"/>
      <c r="AMJ24"/>
    </row>
    <row r="25" spans="1:1024" s="28" customFormat="1" ht="18" customHeight="1" x14ac:dyDescent="0.35">
      <c r="A25" s="24" t="s">
        <v>30</v>
      </c>
      <c r="B25" s="38" t="s">
        <v>45</v>
      </c>
      <c r="C25" s="26">
        <v>25</v>
      </c>
      <c r="D25" s="27">
        <v>1.4</v>
      </c>
      <c r="E25" s="27">
        <v>0.27</v>
      </c>
      <c r="F25" s="27">
        <v>12.35</v>
      </c>
      <c r="G25" s="24">
        <v>57.47</v>
      </c>
      <c r="H25" s="27">
        <v>2.5000000000000001E-2</v>
      </c>
      <c r="I25" s="27">
        <v>0</v>
      </c>
      <c r="J25" s="27">
        <v>0</v>
      </c>
      <c r="K25" s="27">
        <v>0.22500000000000001</v>
      </c>
      <c r="L25" s="27">
        <v>5.75</v>
      </c>
      <c r="M25" s="27">
        <v>26.5</v>
      </c>
      <c r="N25" s="27">
        <v>6.25</v>
      </c>
      <c r="O25" s="27">
        <v>0.77500000000000002</v>
      </c>
      <c r="P25" s="36"/>
      <c r="AMJ25" s="37"/>
    </row>
    <row r="26" spans="1:1024" s="47" customFormat="1" ht="18" customHeight="1" x14ac:dyDescent="0.35">
      <c r="A26" s="43"/>
      <c r="B26" s="44" t="s">
        <v>46</v>
      </c>
      <c r="C26" s="45">
        <f t="shared" ref="C26:O26" si="2">C25+C24+C23+C22+C21+C20+C19</f>
        <v>555</v>
      </c>
      <c r="D26" s="46">
        <f t="shared" si="2"/>
        <v>20.420000000000002</v>
      </c>
      <c r="E26" s="46">
        <f t="shared" si="2"/>
        <v>14.95</v>
      </c>
      <c r="F26" s="46">
        <f t="shared" si="2"/>
        <v>69.41</v>
      </c>
      <c r="G26" s="46">
        <f t="shared" si="2"/>
        <v>489.03</v>
      </c>
      <c r="H26" s="46">
        <f t="shared" si="2"/>
        <v>0.254</v>
      </c>
      <c r="I26" s="46">
        <f t="shared" si="2"/>
        <v>24.040000000000003</v>
      </c>
      <c r="J26" s="46">
        <f t="shared" si="2"/>
        <v>0.03</v>
      </c>
      <c r="K26" s="46">
        <f t="shared" si="2"/>
        <v>4.2349999999999994</v>
      </c>
      <c r="L26" s="46">
        <f t="shared" si="2"/>
        <v>82.22</v>
      </c>
      <c r="M26" s="46">
        <f t="shared" si="2"/>
        <v>268.96000000000004</v>
      </c>
      <c r="N26" s="46">
        <f t="shared" si="2"/>
        <v>80.749999999999986</v>
      </c>
      <c r="O26" s="46">
        <f t="shared" si="2"/>
        <v>3.6350000000000002</v>
      </c>
    </row>
    <row r="27" spans="1:1024" s="29" customFormat="1" ht="13.5" customHeight="1" x14ac:dyDescent="0.35">
      <c r="A27" s="7" t="s">
        <v>47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024" s="29" customFormat="1" ht="13.5" customHeight="1" x14ac:dyDescent="0.35">
      <c r="A28" s="24">
        <v>177</v>
      </c>
      <c r="B28" s="40" t="s">
        <v>121</v>
      </c>
      <c r="C28" s="78">
        <v>150</v>
      </c>
      <c r="D28" s="62">
        <v>4</v>
      </c>
      <c r="E28" s="62">
        <v>7.77</v>
      </c>
      <c r="F28" s="62">
        <v>34.28</v>
      </c>
      <c r="G28" s="32">
        <f>D28*4+E28*9+F28*4</f>
        <v>223.05</v>
      </c>
      <c r="H28" s="62">
        <v>0.05</v>
      </c>
      <c r="I28" s="62">
        <v>0.68</v>
      </c>
      <c r="J28" s="62">
        <v>0.04</v>
      </c>
      <c r="K28" s="62">
        <v>0.18</v>
      </c>
      <c r="L28" s="62">
        <v>98.56</v>
      </c>
      <c r="M28" s="62">
        <v>119.46</v>
      </c>
      <c r="N28" s="62">
        <v>28.24</v>
      </c>
      <c r="O28" s="62">
        <v>0.62</v>
      </c>
    </row>
    <row r="29" spans="1:1024" s="69" customFormat="1" ht="19.45" customHeight="1" x14ac:dyDescent="0.35">
      <c r="A29" s="66">
        <v>406</v>
      </c>
      <c r="B29" s="67" t="s">
        <v>122</v>
      </c>
      <c r="C29" s="66">
        <v>50</v>
      </c>
      <c r="D29" s="68">
        <v>2.74</v>
      </c>
      <c r="E29" s="68">
        <v>1</v>
      </c>
      <c r="F29" s="68">
        <v>27.62</v>
      </c>
      <c r="G29" s="32">
        <v>129.30000000000001</v>
      </c>
      <c r="H29" s="68">
        <v>0.05</v>
      </c>
      <c r="I29" s="68">
        <v>0.17</v>
      </c>
      <c r="J29" s="68">
        <v>5.0000000000000001E-3</v>
      </c>
      <c r="K29" s="68">
        <v>0.76</v>
      </c>
      <c r="L29" s="68">
        <v>10.199999999999999</v>
      </c>
      <c r="M29" s="68">
        <v>28.7</v>
      </c>
      <c r="N29" s="68">
        <v>11.9</v>
      </c>
      <c r="O29" s="68">
        <v>0.82</v>
      </c>
      <c r="AMJ29" s="37"/>
    </row>
    <row r="30" spans="1:1024" s="29" customFormat="1" ht="26.85" customHeight="1" x14ac:dyDescent="0.35">
      <c r="A30" s="24" t="s">
        <v>30</v>
      </c>
      <c r="B30" s="86" t="s">
        <v>123</v>
      </c>
      <c r="C30" s="25" t="s">
        <v>29</v>
      </c>
      <c r="D30" s="24">
        <v>0.75</v>
      </c>
      <c r="E30" s="24">
        <v>0</v>
      </c>
      <c r="F30" s="24">
        <v>19.05</v>
      </c>
      <c r="G30" s="32">
        <v>79</v>
      </c>
      <c r="H30" s="24">
        <v>0</v>
      </c>
      <c r="I30" s="24">
        <v>11.1</v>
      </c>
      <c r="J30" s="24">
        <v>0</v>
      </c>
      <c r="K30" s="24">
        <v>0.37</v>
      </c>
      <c r="L30" s="24">
        <v>26.02</v>
      </c>
      <c r="M30" s="24">
        <v>27</v>
      </c>
      <c r="N30" s="24">
        <v>9</v>
      </c>
      <c r="O30" s="24">
        <v>0.52</v>
      </c>
      <c r="P30" s="50"/>
      <c r="AMJ30" s="37"/>
    </row>
    <row r="31" spans="1:1024" s="29" customFormat="1" ht="13.5" customHeight="1" x14ac:dyDescent="0.35">
      <c r="A31" s="24"/>
      <c r="B31" s="44" t="s">
        <v>50</v>
      </c>
      <c r="C31" s="45">
        <f t="shared" ref="C31:O31" si="3">C30+C29+C28</f>
        <v>350</v>
      </c>
      <c r="D31" s="46">
        <f t="shared" si="3"/>
        <v>7.49</v>
      </c>
      <c r="E31" s="46">
        <f t="shared" si="3"/>
        <v>8.77</v>
      </c>
      <c r="F31" s="46">
        <f t="shared" si="3"/>
        <v>80.95</v>
      </c>
      <c r="G31" s="46">
        <f t="shared" si="3"/>
        <v>431.35</v>
      </c>
      <c r="H31" s="46">
        <f t="shared" si="3"/>
        <v>0.1</v>
      </c>
      <c r="I31" s="46">
        <f t="shared" si="3"/>
        <v>11.95</v>
      </c>
      <c r="J31" s="46">
        <f t="shared" si="3"/>
        <v>4.4999999999999998E-2</v>
      </c>
      <c r="K31" s="46">
        <f t="shared" si="3"/>
        <v>1.3099999999999998</v>
      </c>
      <c r="L31" s="46">
        <f t="shared" si="3"/>
        <v>134.78</v>
      </c>
      <c r="M31" s="46">
        <f t="shared" si="3"/>
        <v>175.16</v>
      </c>
      <c r="N31" s="46">
        <f t="shared" si="3"/>
        <v>49.14</v>
      </c>
      <c r="O31" s="46">
        <f t="shared" si="3"/>
        <v>1.96</v>
      </c>
    </row>
    <row r="32" spans="1:1024" s="47" customFormat="1" ht="18" customHeight="1" x14ac:dyDescent="0.35">
      <c r="A32" s="70"/>
      <c r="B32" s="44" t="s">
        <v>51</v>
      </c>
      <c r="C32" s="71"/>
      <c r="D32" s="72">
        <f t="shared" ref="D32:O32" si="4">D14+D17+D26+D31</f>
        <v>38.660000000000004</v>
      </c>
      <c r="E32" s="72">
        <f t="shared" si="4"/>
        <v>37.349999999999994</v>
      </c>
      <c r="F32" s="72">
        <f t="shared" si="4"/>
        <v>192.49</v>
      </c>
      <c r="G32" s="72">
        <f t="shared" si="4"/>
        <v>1254.9000000000001</v>
      </c>
      <c r="H32" s="72">
        <f t="shared" si="4"/>
        <v>0.48099999999999998</v>
      </c>
      <c r="I32" s="72">
        <f t="shared" si="4"/>
        <v>37.58</v>
      </c>
      <c r="J32" s="72">
        <f t="shared" si="4"/>
        <v>0.13500000000000001</v>
      </c>
      <c r="K32" s="72">
        <f t="shared" si="4"/>
        <v>6.5749999999999993</v>
      </c>
      <c r="L32" s="72">
        <f t="shared" si="4"/>
        <v>556.29999999999995</v>
      </c>
      <c r="M32" s="72">
        <f t="shared" si="4"/>
        <v>710.82</v>
      </c>
      <c r="N32" s="72">
        <f t="shared" si="4"/>
        <v>174.74</v>
      </c>
      <c r="O32" s="72">
        <f t="shared" si="4"/>
        <v>6.7250000000000005</v>
      </c>
    </row>
    <row r="33" spans="1:16" s="81" customFormat="1" ht="18" customHeight="1" x14ac:dyDescent="0.35">
      <c r="A33" s="101"/>
      <c r="B33" s="101"/>
      <c r="C33" s="101"/>
      <c r="D33" s="101"/>
      <c r="E33" s="101"/>
      <c r="F33" s="101"/>
      <c r="G33" s="101"/>
      <c r="H33" s="28"/>
    </row>
    <row r="34" spans="1:16" ht="18" customHeight="1" x14ac:dyDescent="0.35">
      <c r="G34"/>
      <c r="H34"/>
      <c r="I34"/>
      <c r="J34"/>
      <c r="K34"/>
      <c r="L34"/>
      <c r="M34"/>
      <c r="N34"/>
      <c r="O34"/>
    </row>
    <row r="35" spans="1:16" s="37" customFormat="1" ht="24.3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107"/>
    </row>
    <row r="36" spans="1:16" ht="18" customHeight="1" x14ac:dyDescent="0.35"/>
    <row r="37" spans="1:16" ht="18" customHeight="1" x14ac:dyDescent="0.35"/>
    <row r="38" spans="1:16" ht="18" customHeight="1" x14ac:dyDescent="0.35"/>
  </sheetData>
  <mergeCells count="16">
    <mergeCell ref="A15:O15"/>
    <mergeCell ref="A18:O18"/>
    <mergeCell ref="P19:R19"/>
    <mergeCell ref="A27:O27"/>
    <mergeCell ref="A35:O35"/>
    <mergeCell ref="D5:F5"/>
    <mergeCell ref="G5:G6"/>
    <mergeCell ref="H5:K5"/>
    <mergeCell ref="L5:O5"/>
    <mergeCell ref="A7:O7"/>
    <mergeCell ref="A1:B1"/>
    <mergeCell ref="A3:B3"/>
    <mergeCell ref="A4:C4"/>
    <mergeCell ref="A5:A6"/>
    <mergeCell ref="B5:B6"/>
    <mergeCell ref="C5:C6"/>
  </mergeCells>
  <pageMargins left="0.39374999999999999" right="0.39374999999999999" top="0.196527777777778" bottom="0.196527777777778" header="0.511811023622047" footer="0.511811023622047"/>
  <pageSetup paperSize="9" scale="98" orientation="landscape" horizontalDpi="300" verticalDpi="300" r:id="rId1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58"/>
  <sheetViews>
    <sheetView view="pageBreakPreview" zoomScale="60" zoomScaleNormal="100" workbookViewId="0">
      <selection activeCell="P1" sqref="P1"/>
    </sheetView>
  </sheetViews>
  <sheetFormatPr defaultColWidth="9.1328125" defaultRowHeight="12.75" x14ac:dyDescent="0.35"/>
  <cols>
    <col min="1" max="1" width="14.1328125" customWidth="1"/>
    <col min="2" max="2" width="34.3984375" customWidth="1"/>
    <col min="3" max="3" width="8.86328125" customWidth="1"/>
    <col min="4" max="6" width="6.73046875" customWidth="1"/>
    <col min="7" max="7" width="13.3984375" style="15" customWidth="1"/>
    <col min="8" max="15" width="6.73046875" style="16" customWidth="1"/>
    <col min="16" max="1024" width="9.1328125" style="16"/>
  </cols>
  <sheetData>
    <row r="1" spans="1:1024" s="19" customFormat="1" ht="13.9" x14ac:dyDescent="0.4">
      <c r="A1" s="14" t="s">
        <v>124</v>
      </c>
      <c r="B1" s="14"/>
      <c r="C1" s="17"/>
      <c r="D1" s="18"/>
      <c r="E1" s="18"/>
      <c r="F1" s="18"/>
      <c r="G1" s="17"/>
      <c r="H1" s="18"/>
      <c r="I1" s="18"/>
      <c r="J1" s="18"/>
      <c r="K1" s="18"/>
      <c r="L1" s="18"/>
      <c r="M1" s="18"/>
      <c r="N1" s="18"/>
      <c r="O1" s="18"/>
    </row>
    <row r="2" spans="1:1024" s="19" customFormat="1" ht="13.9" x14ac:dyDescent="0.4">
      <c r="A2" s="20" t="s">
        <v>1</v>
      </c>
      <c r="B2" s="19" t="s">
        <v>125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024" s="19" customFormat="1" ht="13.9" x14ac:dyDescent="0.4">
      <c r="A3" s="13" t="s">
        <v>3</v>
      </c>
      <c r="B3" s="13"/>
      <c r="C3" s="22"/>
      <c r="G3" s="23"/>
    </row>
    <row r="4" spans="1:1024" s="19" customFormat="1" ht="13.9" x14ac:dyDescent="0.4">
      <c r="A4" s="13" t="s">
        <v>4</v>
      </c>
      <c r="B4" s="13"/>
      <c r="C4" s="13"/>
    </row>
    <row r="5" spans="1:1024" s="28" customFormat="1" ht="17.25" customHeight="1" x14ac:dyDescent="0.35">
      <c r="A5" s="12" t="s">
        <v>5</v>
      </c>
      <c r="B5" s="11" t="s">
        <v>6</v>
      </c>
      <c r="C5" s="10" t="s">
        <v>7</v>
      </c>
      <c r="D5" s="12" t="s">
        <v>8</v>
      </c>
      <c r="E5" s="12"/>
      <c r="F5" s="12"/>
      <c r="G5" s="9" t="s">
        <v>9</v>
      </c>
      <c r="H5" s="12" t="s">
        <v>10</v>
      </c>
      <c r="I5" s="12"/>
      <c r="J5" s="12"/>
      <c r="K5" s="12"/>
      <c r="L5" s="12" t="s">
        <v>11</v>
      </c>
      <c r="M5" s="12"/>
      <c r="N5" s="12"/>
      <c r="O5" s="12"/>
    </row>
    <row r="6" spans="1:1024" s="28" customFormat="1" ht="18" customHeight="1" x14ac:dyDescent="0.35">
      <c r="A6" s="12"/>
      <c r="B6" s="11"/>
      <c r="C6" s="10"/>
      <c r="D6" s="27" t="s">
        <v>12</v>
      </c>
      <c r="E6" s="27" t="s">
        <v>13</v>
      </c>
      <c r="F6" s="27" t="s">
        <v>14</v>
      </c>
      <c r="G6" s="9"/>
      <c r="H6" s="27" t="s">
        <v>15</v>
      </c>
      <c r="I6" s="27" t="s">
        <v>16</v>
      </c>
      <c r="J6" s="27" t="s">
        <v>17</v>
      </c>
      <c r="K6" s="27" t="s">
        <v>18</v>
      </c>
      <c r="L6" s="27" t="s">
        <v>19</v>
      </c>
      <c r="M6" s="27" t="s">
        <v>20</v>
      </c>
      <c r="N6" s="27" t="s">
        <v>21</v>
      </c>
      <c r="O6" s="27" t="s">
        <v>22</v>
      </c>
    </row>
    <row r="7" spans="1:1024" s="29" customFormat="1" ht="13.5" customHeight="1" x14ac:dyDescent="0.35">
      <c r="A7" s="8" t="s">
        <v>23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024" s="29" customFormat="1" ht="18.75" customHeight="1" x14ac:dyDescent="0.35">
      <c r="A8" s="24">
        <v>213</v>
      </c>
      <c r="B8" s="30" t="s">
        <v>24</v>
      </c>
      <c r="C8" s="31">
        <v>20</v>
      </c>
      <c r="D8" s="32">
        <v>2.5499999999999998</v>
      </c>
      <c r="E8" s="32">
        <v>2.2999999999999998</v>
      </c>
      <c r="F8" s="32">
        <v>0.15</v>
      </c>
      <c r="G8" s="32">
        <v>31.5</v>
      </c>
      <c r="H8" s="32">
        <v>1.4999999999999999E-2</v>
      </c>
      <c r="I8" s="32">
        <v>0</v>
      </c>
      <c r="J8" s="32">
        <v>0.05</v>
      </c>
      <c r="K8" s="32">
        <v>0.1</v>
      </c>
      <c r="L8" s="32">
        <v>11</v>
      </c>
      <c r="M8" s="32">
        <v>38.5</v>
      </c>
      <c r="N8" s="32">
        <v>2.5</v>
      </c>
      <c r="O8" s="32">
        <v>0.5</v>
      </c>
    </row>
    <row r="9" spans="1:1024" s="29" customFormat="1" ht="13.5" customHeight="1" x14ac:dyDescent="0.35">
      <c r="A9" s="24" t="s">
        <v>114</v>
      </c>
      <c r="B9" s="40" t="s">
        <v>126</v>
      </c>
      <c r="C9" s="78">
        <v>150</v>
      </c>
      <c r="D9" s="62">
        <v>2.2000000000000002</v>
      </c>
      <c r="E9" s="62">
        <v>2.68</v>
      </c>
      <c r="F9" s="62">
        <v>4.6100000000000003</v>
      </c>
      <c r="G9" s="92">
        <f>D9*4+E9*9+F9*4</f>
        <v>51.36</v>
      </c>
      <c r="H9" s="62">
        <v>2.7E-2</v>
      </c>
      <c r="I9" s="62">
        <v>0.49</v>
      </c>
      <c r="J9" s="62">
        <v>0.02</v>
      </c>
      <c r="K9" s="62">
        <v>0.01</v>
      </c>
      <c r="L9" s="62">
        <v>95.7</v>
      </c>
      <c r="M9" s="62">
        <v>68.2</v>
      </c>
      <c r="N9" s="62">
        <v>10.6</v>
      </c>
      <c r="O9" s="62">
        <v>0.09</v>
      </c>
    </row>
    <row r="10" spans="1:1024" s="28" customFormat="1" ht="18" customHeight="1" x14ac:dyDescent="0.35">
      <c r="A10" s="24">
        <v>14</v>
      </c>
      <c r="B10" s="40" t="s">
        <v>59</v>
      </c>
      <c r="C10" s="24">
        <v>5</v>
      </c>
      <c r="D10" s="24">
        <v>0.04</v>
      </c>
      <c r="E10" s="24">
        <v>3.6</v>
      </c>
      <c r="F10" s="24">
        <v>0.05</v>
      </c>
      <c r="G10" s="24">
        <v>33</v>
      </c>
      <c r="H10" s="39">
        <v>0</v>
      </c>
      <c r="I10" s="39">
        <v>0</v>
      </c>
      <c r="J10" s="39">
        <v>0.02</v>
      </c>
      <c r="K10" s="39">
        <v>0.05</v>
      </c>
      <c r="L10" s="39">
        <v>1.2</v>
      </c>
      <c r="M10" s="39">
        <v>1.5</v>
      </c>
      <c r="N10" s="39">
        <v>0</v>
      </c>
      <c r="O10" s="39">
        <v>0.01</v>
      </c>
      <c r="P10" s="36"/>
      <c r="AMJ10" s="37"/>
    </row>
    <row r="11" spans="1:1024" s="29" customFormat="1" ht="12" customHeight="1" x14ac:dyDescent="0.35">
      <c r="A11" s="24" t="s">
        <v>82</v>
      </c>
      <c r="B11" s="61" t="s">
        <v>83</v>
      </c>
      <c r="C11" s="78">
        <v>150</v>
      </c>
      <c r="D11" s="62">
        <v>2.37</v>
      </c>
      <c r="E11" s="62">
        <v>2.0099999999999998</v>
      </c>
      <c r="F11" s="62">
        <v>11.96</v>
      </c>
      <c r="G11" s="92">
        <f>D11*4+E11*9+F11*4</f>
        <v>75.41</v>
      </c>
      <c r="H11" s="62">
        <v>0.03</v>
      </c>
      <c r="I11" s="62">
        <v>0.97</v>
      </c>
      <c r="J11" s="62">
        <v>0.01</v>
      </c>
      <c r="K11" s="62">
        <v>0</v>
      </c>
      <c r="L11" s="62">
        <v>94.33</v>
      </c>
      <c r="M11" s="62">
        <v>67.5</v>
      </c>
      <c r="N11" s="62">
        <v>10.5</v>
      </c>
      <c r="O11" s="62">
        <v>0.1</v>
      </c>
    </row>
    <row r="12" spans="1:1024" s="29" customFormat="1" ht="15" customHeight="1" x14ac:dyDescent="0.35">
      <c r="A12" s="60" t="s">
        <v>62</v>
      </c>
      <c r="B12" s="77" t="s">
        <v>63</v>
      </c>
      <c r="C12" s="33">
        <v>50</v>
      </c>
      <c r="D12" s="24">
        <v>0.2</v>
      </c>
      <c r="E12" s="24">
        <v>0.15</v>
      </c>
      <c r="F12" s="24">
        <v>5.15</v>
      </c>
      <c r="G12" s="32">
        <v>22.75</v>
      </c>
      <c r="H12" s="24">
        <v>1.2999999999999999E-2</v>
      </c>
      <c r="I12" s="24">
        <v>2.5</v>
      </c>
      <c r="J12" s="24">
        <v>0</v>
      </c>
      <c r="K12" s="24">
        <v>0.2</v>
      </c>
      <c r="L12" s="24">
        <v>9.5</v>
      </c>
      <c r="M12" s="24">
        <v>8</v>
      </c>
      <c r="N12" s="24">
        <v>6</v>
      </c>
      <c r="O12" s="24">
        <v>1.1499999999999999</v>
      </c>
      <c r="AMJ12" s="37"/>
    </row>
    <row r="13" spans="1:1024" s="41" customFormat="1" ht="18.2" customHeight="1" x14ac:dyDescent="0.35">
      <c r="A13" s="24" t="s">
        <v>30</v>
      </c>
      <c r="B13" s="40" t="s">
        <v>31</v>
      </c>
      <c r="C13" s="24">
        <v>20</v>
      </c>
      <c r="D13" s="24">
        <v>1.48</v>
      </c>
      <c r="E13" s="24">
        <v>0.16</v>
      </c>
      <c r="F13" s="24">
        <v>9.6</v>
      </c>
      <c r="G13" s="32">
        <v>45.76</v>
      </c>
      <c r="H13" s="39">
        <v>0.02</v>
      </c>
      <c r="I13" s="39">
        <f>-J13</f>
        <v>0</v>
      </c>
      <c r="J13" s="39">
        <v>0</v>
      </c>
      <c r="K13" s="39">
        <v>0.26</v>
      </c>
      <c r="L13" s="39">
        <v>4.5999999999999996</v>
      </c>
      <c r="M13" s="39">
        <v>17.399999999999999</v>
      </c>
      <c r="N13" s="39">
        <v>6.6</v>
      </c>
      <c r="O13" s="39">
        <v>0.22</v>
      </c>
      <c r="AMJ13" s="42"/>
    </row>
    <row r="14" spans="1:1024" s="47" customFormat="1" ht="18" customHeight="1" x14ac:dyDescent="0.35">
      <c r="A14" s="43"/>
      <c r="B14" s="44" t="s">
        <v>32</v>
      </c>
      <c r="C14" s="45">
        <f t="shared" ref="C14:O14" si="0">C13+C11+C10+C9+C8+C12</f>
        <v>395</v>
      </c>
      <c r="D14" s="108">
        <f t="shared" si="0"/>
        <v>8.84</v>
      </c>
      <c r="E14" s="46">
        <f t="shared" si="0"/>
        <v>10.9</v>
      </c>
      <c r="F14" s="46">
        <f t="shared" si="0"/>
        <v>31.520000000000003</v>
      </c>
      <c r="G14" s="46">
        <f t="shared" si="0"/>
        <v>259.77999999999997</v>
      </c>
      <c r="H14" s="46">
        <f t="shared" si="0"/>
        <v>0.105</v>
      </c>
      <c r="I14" s="46">
        <f t="shared" si="0"/>
        <v>3.96</v>
      </c>
      <c r="J14" s="46">
        <f t="shared" si="0"/>
        <v>0.1</v>
      </c>
      <c r="K14" s="46">
        <f t="shared" si="0"/>
        <v>0.62000000000000011</v>
      </c>
      <c r="L14" s="46">
        <f t="shared" si="0"/>
        <v>216.32999999999998</v>
      </c>
      <c r="M14" s="46">
        <f t="shared" si="0"/>
        <v>201.10000000000002</v>
      </c>
      <c r="N14" s="46">
        <f t="shared" si="0"/>
        <v>36.200000000000003</v>
      </c>
      <c r="O14" s="46">
        <f t="shared" si="0"/>
        <v>2.0699999999999998</v>
      </c>
    </row>
    <row r="15" spans="1:1024" s="29" customFormat="1" ht="13.5" customHeight="1" x14ac:dyDescent="0.35">
      <c r="A15" s="7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024" s="29" customFormat="1" ht="34.35" customHeight="1" x14ac:dyDescent="0.35">
      <c r="A16" s="24" t="s">
        <v>30</v>
      </c>
      <c r="B16" s="86" t="s">
        <v>127</v>
      </c>
      <c r="C16" s="25">
        <v>200</v>
      </c>
      <c r="D16" s="24">
        <v>1</v>
      </c>
      <c r="E16" s="24">
        <v>0</v>
      </c>
      <c r="F16" s="24">
        <v>23</v>
      </c>
      <c r="G16" s="92">
        <f>D16*4+E16*9+F16*4</f>
        <v>96</v>
      </c>
      <c r="H16" s="24">
        <v>0</v>
      </c>
      <c r="I16" s="24">
        <v>14.8</v>
      </c>
      <c r="J16" s="24">
        <v>0</v>
      </c>
      <c r="K16" s="24">
        <v>0.5</v>
      </c>
      <c r="L16" s="24">
        <v>34.700000000000003</v>
      </c>
      <c r="M16" s="24">
        <v>36</v>
      </c>
      <c r="N16" s="24">
        <v>12</v>
      </c>
      <c r="O16" s="24">
        <v>0.7</v>
      </c>
      <c r="P16" s="50"/>
      <c r="AMJ16" s="37"/>
    </row>
    <row r="17" spans="1:1024" s="29" customFormat="1" ht="13.5" customHeight="1" x14ac:dyDescent="0.35">
      <c r="A17" s="24"/>
      <c r="B17" s="44" t="s">
        <v>36</v>
      </c>
      <c r="C17" s="45">
        <f t="shared" ref="C17:O17" si="1">SUM(C16:C16)</f>
        <v>200</v>
      </c>
      <c r="D17" s="51">
        <f t="shared" si="1"/>
        <v>1</v>
      </c>
      <c r="E17" s="51">
        <f t="shared" si="1"/>
        <v>0</v>
      </c>
      <c r="F17" s="51">
        <f t="shared" si="1"/>
        <v>23</v>
      </c>
      <c r="G17" s="51">
        <f t="shared" si="1"/>
        <v>96</v>
      </c>
      <c r="H17" s="51">
        <f t="shared" si="1"/>
        <v>0</v>
      </c>
      <c r="I17" s="51">
        <f t="shared" si="1"/>
        <v>14.8</v>
      </c>
      <c r="J17" s="51">
        <f t="shared" si="1"/>
        <v>0</v>
      </c>
      <c r="K17" s="51">
        <f t="shared" si="1"/>
        <v>0.5</v>
      </c>
      <c r="L17" s="51">
        <f t="shared" si="1"/>
        <v>34.700000000000003</v>
      </c>
      <c r="M17" s="51">
        <f t="shared" si="1"/>
        <v>36</v>
      </c>
      <c r="N17" s="51">
        <f t="shared" si="1"/>
        <v>12</v>
      </c>
      <c r="O17" s="51">
        <f t="shared" si="1"/>
        <v>0.7</v>
      </c>
    </row>
    <row r="18" spans="1:1024" s="29" customFormat="1" ht="13.5" customHeight="1" x14ac:dyDescent="0.35">
      <c r="A18" s="7" t="s">
        <v>37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024" s="58" customFormat="1" ht="16.5" customHeight="1" x14ac:dyDescent="0.35">
      <c r="A19" s="52">
        <v>70</v>
      </c>
      <c r="B19" s="53" t="s">
        <v>38</v>
      </c>
      <c r="C19" s="54">
        <v>40</v>
      </c>
      <c r="D19" s="32">
        <v>0.32</v>
      </c>
      <c r="E19" s="32">
        <v>0</v>
      </c>
      <c r="F19" s="32">
        <v>0.68</v>
      </c>
      <c r="G19" s="55">
        <v>4</v>
      </c>
      <c r="H19" s="24">
        <v>6.0000000000000001E-3</v>
      </c>
      <c r="I19" s="24">
        <v>1.4</v>
      </c>
      <c r="J19" s="24">
        <v>0</v>
      </c>
      <c r="K19" s="56">
        <v>0.04</v>
      </c>
      <c r="L19" s="24">
        <v>9.1999999999999993</v>
      </c>
      <c r="M19" s="24">
        <v>9.6</v>
      </c>
      <c r="N19" s="24">
        <v>5.6</v>
      </c>
      <c r="O19" s="24">
        <v>0.24</v>
      </c>
      <c r="P19" s="57"/>
      <c r="AMJ19" s="37"/>
    </row>
    <row r="20" spans="1:1024" s="58" customFormat="1" ht="15.75" customHeight="1" x14ac:dyDescent="0.35">
      <c r="A20" s="24">
        <v>102</v>
      </c>
      <c r="B20" s="61" t="s">
        <v>128</v>
      </c>
      <c r="C20" s="24">
        <v>150</v>
      </c>
      <c r="D20" s="24">
        <v>3.29</v>
      </c>
      <c r="E20" s="24">
        <v>3.16</v>
      </c>
      <c r="F20" s="24">
        <v>9.92</v>
      </c>
      <c r="G20" s="92">
        <f>D20*4+E20*9+F20*4</f>
        <v>81.28</v>
      </c>
      <c r="H20" s="32">
        <v>0.13</v>
      </c>
      <c r="I20" s="32">
        <v>4.95</v>
      </c>
      <c r="J20" s="32">
        <v>0</v>
      </c>
      <c r="K20" s="32">
        <v>1.45</v>
      </c>
      <c r="L20" s="32">
        <v>25.6</v>
      </c>
      <c r="M20" s="32">
        <v>52.86</v>
      </c>
      <c r="N20" s="32">
        <v>21.34</v>
      </c>
      <c r="O20" s="32">
        <v>1.23</v>
      </c>
      <c r="P20" s="57"/>
      <c r="AMJ20" s="37"/>
    </row>
    <row r="21" spans="1:1024" s="29" customFormat="1" ht="19.45" customHeight="1" x14ac:dyDescent="0.35">
      <c r="A21" s="33" t="s">
        <v>129</v>
      </c>
      <c r="B21" s="109" t="s">
        <v>130</v>
      </c>
      <c r="C21" s="110">
        <v>160</v>
      </c>
      <c r="D21" s="32">
        <v>11</v>
      </c>
      <c r="E21" s="32">
        <v>15.2</v>
      </c>
      <c r="F21" s="32">
        <v>14.2</v>
      </c>
      <c r="G21" s="32">
        <f>D21*4+E21*9+F21*4</f>
        <v>237.59999999999997</v>
      </c>
      <c r="H21" s="32">
        <v>0.09</v>
      </c>
      <c r="I21" s="32">
        <v>5.03</v>
      </c>
      <c r="J21" s="32">
        <v>0</v>
      </c>
      <c r="K21" s="32">
        <v>2.94</v>
      </c>
      <c r="L21" s="32">
        <v>30.22</v>
      </c>
      <c r="M21" s="32">
        <v>200.88</v>
      </c>
      <c r="N21" s="32">
        <v>39.61</v>
      </c>
      <c r="O21" s="32">
        <v>3.39</v>
      </c>
      <c r="P21" s="50"/>
      <c r="AMJ21" s="37"/>
    </row>
    <row r="22" spans="1:1024" s="29" customFormat="1" ht="20.100000000000001" customHeight="1" x14ac:dyDescent="0.35">
      <c r="A22" s="24" t="s">
        <v>68</v>
      </c>
      <c r="B22" s="40" t="s">
        <v>90</v>
      </c>
      <c r="C22" s="24">
        <v>150</v>
      </c>
      <c r="D22" s="24">
        <v>0.12</v>
      </c>
      <c r="E22" s="24">
        <v>0.12</v>
      </c>
      <c r="F22" s="24">
        <v>20.91</v>
      </c>
      <c r="G22" s="79">
        <f>D22*4+E22*9+F22*4</f>
        <v>85.2</v>
      </c>
      <c r="H22" s="60">
        <v>0.02</v>
      </c>
      <c r="I22" s="60">
        <v>4.05</v>
      </c>
      <c r="J22" s="60">
        <v>0</v>
      </c>
      <c r="K22" s="60">
        <v>0</v>
      </c>
      <c r="L22" s="60">
        <v>9</v>
      </c>
      <c r="M22" s="60">
        <v>3</v>
      </c>
      <c r="N22" s="60">
        <v>3</v>
      </c>
      <c r="O22" s="60">
        <v>0.6</v>
      </c>
      <c r="P22" s="50"/>
      <c r="Q22" s="50"/>
      <c r="AMJ22" s="37"/>
    </row>
    <row r="23" spans="1:1024" s="41" customFormat="1" ht="18.2" customHeight="1" x14ac:dyDescent="0.35">
      <c r="A23" s="24" t="s">
        <v>30</v>
      </c>
      <c r="B23" s="40" t="s">
        <v>31</v>
      </c>
      <c r="C23" s="24">
        <v>20</v>
      </c>
      <c r="D23" s="24">
        <v>1.48</v>
      </c>
      <c r="E23" s="24">
        <v>0.16</v>
      </c>
      <c r="F23" s="24">
        <v>9.6</v>
      </c>
      <c r="G23" s="32">
        <v>45.76</v>
      </c>
      <c r="H23" s="39">
        <v>0.02</v>
      </c>
      <c r="I23" s="39">
        <f>-J23</f>
        <v>0</v>
      </c>
      <c r="J23" s="39">
        <v>0</v>
      </c>
      <c r="K23" s="39">
        <v>0.26</v>
      </c>
      <c r="L23" s="39">
        <v>4.5999999999999996</v>
      </c>
      <c r="M23" s="39">
        <v>17.399999999999999</v>
      </c>
      <c r="N23" s="39">
        <v>6.6</v>
      </c>
      <c r="O23" s="39">
        <v>0.22</v>
      </c>
      <c r="AMH23" s="42"/>
      <c r="AMI23"/>
      <c r="AMJ23"/>
    </row>
    <row r="24" spans="1:1024" s="28" customFormat="1" ht="18" customHeight="1" x14ac:dyDescent="0.35">
      <c r="A24" s="24" t="s">
        <v>30</v>
      </c>
      <c r="B24" s="38" t="s">
        <v>45</v>
      </c>
      <c r="C24" s="26">
        <v>25</v>
      </c>
      <c r="D24" s="27">
        <v>1.4</v>
      </c>
      <c r="E24" s="27">
        <v>0.27</v>
      </c>
      <c r="F24" s="27">
        <v>12.35</v>
      </c>
      <c r="G24" s="24">
        <v>57.47</v>
      </c>
      <c r="H24" s="27">
        <v>2.5000000000000001E-2</v>
      </c>
      <c r="I24" s="27">
        <v>0</v>
      </c>
      <c r="J24" s="27">
        <v>0</v>
      </c>
      <c r="K24" s="27">
        <v>0.22500000000000001</v>
      </c>
      <c r="L24" s="27">
        <v>5.75</v>
      </c>
      <c r="M24" s="27">
        <v>26.5</v>
      </c>
      <c r="N24" s="27">
        <v>6.25</v>
      </c>
      <c r="O24" s="27">
        <v>0.77500000000000002</v>
      </c>
      <c r="P24" s="36"/>
      <c r="AMJ24" s="37"/>
    </row>
    <row r="25" spans="1:1024" s="47" customFormat="1" ht="18" customHeight="1" x14ac:dyDescent="0.35">
      <c r="A25" s="43"/>
      <c r="B25" s="44" t="s">
        <v>46</v>
      </c>
      <c r="C25" s="45">
        <f t="shared" ref="C25:O25" si="2">C24+C23+C22+C21+C20+C19</f>
        <v>545</v>
      </c>
      <c r="D25" s="46">
        <f t="shared" si="2"/>
        <v>17.61</v>
      </c>
      <c r="E25" s="46">
        <f t="shared" si="2"/>
        <v>18.91</v>
      </c>
      <c r="F25" s="46">
        <f t="shared" si="2"/>
        <v>67.660000000000011</v>
      </c>
      <c r="G25" s="46">
        <f t="shared" si="2"/>
        <v>511.30999999999995</v>
      </c>
      <c r="H25" s="46">
        <f t="shared" si="2"/>
        <v>0.29100000000000004</v>
      </c>
      <c r="I25" s="46">
        <f t="shared" si="2"/>
        <v>15.430000000000001</v>
      </c>
      <c r="J25" s="46">
        <f t="shared" si="2"/>
        <v>0</v>
      </c>
      <c r="K25" s="46">
        <f t="shared" si="2"/>
        <v>4.915</v>
      </c>
      <c r="L25" s="46">
        <f t="shared" si="2"/>
        <v>84.37</v>
      </c>
      <c r="M25" s="46">
        <f t="shared" si="2"/>
        <v>310.24</v>
      </c>
      <c r="N25" s="46">
        <f t="shared" si="2"/>
        <v>82.399999999999991</v>
      </c>
      <c r="O25" s="46">
        <f t="shared" si="2"/>
        <v>6.4550000000000001</v>
      </c>
    </row>
    <row r="26" spans="1:1024" s="29" customFormat="1" ht="13.5" customHeight="1" x14ac:dyDescent="0.35">
      <c r="A26" s="7" t="s">
        <v>47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024" s="69" customFormat="1" ht="20.85" customHeight="1" x14ac:dyDescent="0.35">
      <c r="A27" s="24">
        <v>218</v>
      </c>
      <c r="B27" s="61" t="s">
        <v>131</v>
      </c>
      <c r="C27" s="66">
        <v>145</v>
      </c>
      <c r="D27" s="68">
        <v>17</v>
      </c>
      <c r="E27" s="68">
        <v>11</v>
      </c>
      <c r="F27" s="68">
        <v>20.399999999999999</v>
      </c>
      <c r="G27" s="68">
        <f>D27*4+E27*9+F27*4</f>
        <v>248.6</v>
      </c>
      <c r="H27" s="68">
        <v>0.05</v>
      </c>
      <c r="I27" s="68">
        <v>0.25</v>
      </c>
      <c r="J27" s="68">
        <v>0.09</v>
      </c>
      <c r="K27" s="68">
        <v>0.48</v>
      </c>
      <c r="L27" s="68">
        <v>127.8</v>
      </c>
      <c r="M27" s="68">
        <v>183.95</v>
      </c>
      <c r="N27" s="68">
        <v>21.84</v>
      </c>
      <c r="O27" s="68">
        <v>0.49</v>
      </c>
      <c r="AMJ27" s="37"/>
    </row>
    <row r="28" spans="1:1024" s="29" customFormat="1" ht="13.5" customHeight="1" x14ac:dyDescent="0.35">
      <c r="A28" s="24" t="s">
        <v>132</v>
      </c>
      <c r="B28" s="40" t="s">
        <v>133</v>
      </c>
      <c r="C28" s="78">
        <v>150</v>
      </c>
      <c r="D28" s="62">
        <v>0.17</v>
      </c>
      <c r="E28" s="62">
        <v>0.01</v>
      </c>
      <c r="F28" s="62">
        <v>24.61</v>
      </c>
      <c r="G28" s="92">
        <f>D28*4+E28*9+F28*4</f>
        <v>99.21</v>
      </c>
      <c r="H28" s="62">
        <v>0</v>
      </c>
      <c r="I28" s="62">
        <v>0.18</v>
      </c>
      <c r="J28" s="62">
        <v>0</v>
      </c>
      <c r="K28" s="62">
        <v>0.09</v>
      </c>
      <c r="L28" s="62">
        <v>13.71</v>
      </c>
      <c r="M28" s="62">
        <v>8.08</v>
      </c>
      <c r="N28" s="62">
        <v>3.33</v>
      </c>
      <c r="O28" s="62">
        <v>0.51</v>
      </c>
    </row>
    <row r="29" spans="1:1024" s="29" customFormat="1" ht="13.5" customHeight="1" x14ac:dyDescent="0.35">
      <c r="A29" s="24">
        <v>429</v>
      </c>
      <c r="B29" s="40" t="s">
        <v>134</v>
      </c>
      <c r="C29" s="78">
        <v>30</v>
      </c>
      <c r="D29" s="62">
        <v>2.34</v>
      </c>
      <c r="E29" s="62">
        <v>1.84</v>
      </c>
      <c r="F29" s="62">
        <v>14.34</v>
      </c>
      <c r="G29" s="92">
        <f>D29*4+E29*9+F29*4</f>
        <v>83.28</v>
      </c>
      <c r="H29" s="62">
        <v>0.04</v>
      </c>
      <c r="I29" s="62">
        <v>0</v>
      </c>
      <c r="J29" s="80">
        <v>0</v>
      </c>
      <c r="K29" s="62">
        <v>0.85</v>
      </c>
      <c r="L29" s="62">
        <v>6.78</v>
      </c>
      <c r="M29" s="62">
        <v>23.52</v>
      </c>
      <c r="N29" s="62">
        <v>9.1199999999999992</v>
      </c>
      <c r="O29" s="62">
        <v>0.44</v>
      </c>
    </row>
    <row r="30" spans="1:1024" s="29" customFormat="1" ht="13.5" customHeight="1" x14ac:dyDescent="0.35">
      <c r="A30" s="24"/>
      <c r="B30" s="44" t="s">
        <v>50</v>
      </c>
      <c r="C30" s="45">
        <f t="shared" ref="C30:O30" si="3">C29+C28+C27</f>
        <v>325</v>
      </c>
      <c r="D30" s="46">
        <f t="shared" si="3"/>
        <v>19.509999999999998</v>
      </c>
      <c r="E30" s="46">
        <f t="shared" si="3"/>
        <v>12.85</v>
      </c>
      <c r="F30" s="46">
        <f t="shared" si="3"/>
        <v>59.35</v>
      </c>
      <c r="G30" s="46">
        <f t="shared" si="3"/>
        <v>431.09000000000003</v>
      </c>
      <c r="H30" s="46">
        <f t="shared" si="3"/>
        <v>0.09</v>
      </c>
      <c r="I30" s="46">
        <f t="shared" si="3"/>
        <v>0.43</v>
      </c>
      <c r="J30" s="46">
        <f t="shared" si="3"/>
        <v>0.09</v>
      </c>
      <c r="K30" s="46">
        <f t="shared" si="3"/>
        <v>1.42</v>
      </c>
      <c r="L30" s="46">
        <f t="shared" si="3"/>
        <v>148.29</v>
      </c>
      <c r="M30" s="46">
        <f t="shared" si="3"/>
        <v>215.54999999999998</v>
      </c>
      <c r="N30" s="46">
        <f t="shared" si="3"/>
        <v>34.29</v>
      </c>
      <c r="O30" s="46">
        <f t="shared" si="3"/>
        <v>1.44</v>
      </c>
    </row>
    <row r="31" spans="1:1024" s="47" customFormat="1" ht="18" customHeight="1" x14ac:dyDescent="0.35">
      <c r="A31" s="70"/>
      <c r="B31" s="44" t="s">
        <v>51</v>
      </c>
      <c r="C31" s="71"/>
      <c r="D31" s="72">
        <f t="shared" ref="D31:O31" si="4">D14+D17+D25+D30</f>
        <v>46.959999999999994</v>
      </c>
      <c r="E31" s="72">
        <f t="shared" si="4"/>
        <v>42.660000000000004</v>
      </c>
      <c r="F31" s="72">
        <f t="shared" si="4"/>
        <v>181.53</v>
      </c>
      <c r="G31" s="72">
        <f t="shared" si="4"/>
        <v>1298.1799999999998</v>
      </c>
      <c r="H31" s="72">
        <f t="shared" si="4"/>
        <v>0.48599999999999999</v>
      </c>
      <c r="I31" s="72">
        <f t="shared" si="4"/>
        <v>34.620000000000005</v>
      </c>
      <c r="J31" s="72">
        <f t="shared" si="4"/>
        <v>0.19</v>
      </c>
      <c r="K31" s="72">
        <f t="shared" si="4"/>
        <v>7.4550000000000001</v>
      </c>
      <c r="L31" s="72">
        <f t="shared" si="4"/>
        <v>483.68999999999994</v>
      </c>
      <c r="M31" s="72">
        <f t="shared" si="4"/>
        <v>762.89</v>
      </c>
      <c r="N31" s="72">
        <f t="shared" si="4"/>
        <v>164.89</v>
      </c>
      <c r="O31" s="72">
        <f t="shared" si="4"/>
        <v>10.664999999999999</v>
      </c>
    </row>
    <row r="32" spans="1:1024" s="29" customFormat="1" ht="18" customHeight="1" x14ac:dyDescent="0.35">
      <c r="A32" s="93"/>
      <c r="B32" s="93"/>
      <c r="C32" s="93"/>
      <c r="D32" s="93"/>
      <c r="E32" s="93"/>
      <c r="F32" s="93"/>
      <c r="G32" s="93"/>
      <c r="H32" s="64"/>
    </row>
    <row r="33" spans="1:1024" ht="18.7" customHeight="1" x14ac:dyDescent="0.35">
      <c r="A33" s="5" t="s">
        <v>77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76"/>
      <c r="AMJ33"/>
    </row>
    <row r="34" spans="1:1024" s="94" customFormat="1" ht="18" customHeight="1" x14ac:dyDescent="0.35">
      <c r="A34" s="37"/>
      <c r="B34" s="37"/>
      <c r="C34" s="37"/>
      <c r="D34" s="37"/>
      <c r="E34" s="37"/>
      <c r="F34" s="37"/>
      <c r="G34" s="84"/>
    </row>
    <row r="35" spans="1:1024" s="94" customFormat="1" ht="18" customHeight="1" x14ac:dyDescent="0.35">
      <c r="A35" s="37"/>
      <c r="B35" s="37"/>
      <c r="C35" s="37"/>
      <c r="D35" s="37"/>
      <c r="E35" s="37"/>
      <c r="F35" s="37"/>
      <c r="G35" s="84"/>
    </row>
    <row r="36" spans="1:1024" s="94" customFormat="1" ht="18" customHeight="1" x14ac:dyDescent="0.35">
      <c r="A36" s="37"/>
      <c r="B36" s="37"/>
      <c r="C36" s="37"/>
      <c r="D36" s="37"/>
      <c r="E36" s="37"/>
      <c r="F36" s="37"/>
      <c r="G36" s="84"/>
    </row>
    <row r="37" spans="1:1024" s="94" customFormat="1" x14ac:dyDescent="0.35">
      <c r="A37" s="37"/>
      <c r="B37" s="37"/>
      <c r="C37" s="37"/>
      <c r="D37" s="37"/>
      <c r="E37" s="37"/>
      <c r="F37" s="37"/>
      <c r="G37" s="84"/>
    </row>
    <row r="38" spans="1:1024" s="94" customFormat="1" x14ac:dyDescent="0.35">
      <c r="A38" s="37"/>
      <c r="B38" s="37"/>
      <c r="C38" s="37"/>
      <c r="D38" s="37"/>
      <c r="E38" s="37"/>
      <c r="F38" s="37"/>
      <c r="G38" s="84"/>
    </row>
    <row r="39" spans="1:1024" s="94" customFormat="1" x14ac:dyDescent="0.35">
      <c r="A39" s="37"/>
      <c r="B39" s="37"/>
      <c r="C39" s="37"/>
      <c r="D39" s="37"/>
      <c r="E39" s="37"/>
      <c r="F39" s="37"/>
      <c r="G39" s="84"/>
    </row>
    <row r="40" spans="1:1024" s="94" customFormat="1" x14ac:dyDescent="0.35">
      <c r="A40" s="37"/>
      <c r="B40" s="37"/>
      <c r="C40" s="37"/>
      <c r="D40" s="37"/>
      <c r="E40" s="37"/>
      <c r="F40" s="37"/>
      <c r="G40" s="84"/>
    </row>
    <row r="41" spans="1:1024" s="94" customFormat="1" x14ac:dyDescent="0.35">
      <c r="A41" s="37"/>
      <c r="B41" s="37"/>
      <c r="C41" s="37"/>
      <c r="D41" s="37"/>
      <c r="E41" s="37"/>
      <c r="F41" s="37"/>
      <c r="G41" s="84"/>
    </row>
    <row r="42" spans="1:1024" s="94" customFormat="1" x14ac:dyDescent="0.35">
      <c r="A42" s="37"/>
      <c r="B42" s="37"/>
      <c r="C42" s="37"/>
      <c r="D42" s="37"/>
      <c r="E42" s="37"/>
      <c r="F42" s="37"/>
      <c r="G42" s="84"/>
    </row>
    <row r="43" spans="1:1024" s="94" customFormat="1" x14ac:dyDescent="0.35">
      <c r="A43" s="37"/>
      <c r="B43" s="37"/>
      <c r="C43" s="37"/>
      <c r="D43" s="37"/>
      <c r="E43" s="37"/>
      <c r="F43" s="37"/>
      <c r="G43" s="84"/>
    </row>
    <row r="44" spans="1:1024" s="94" customFormat="1" x14ac:dyDescent="0.35">
      <c r="A44" s="37"/>
      <c r="B44" s="37"/>
      <c r="C44" s="37"/>
      <c r="D44" s="37"/>
      <c r="E44" s="37"/>
      <c r="F44" s="37"/>
      <c r="G44" s="84"/>
    </row>
    <row r="45" spans="1:1024" s="94" customFormat="1" x14ac:dyDescent="0.35">
      <c r="A45" s="37"/>
      <c r="B45" s="37"/>
      <c r="C45" s="37"/>
      <c r="D45" s="37"/>
      <c r="E45" s="37"/>
      <c r="F45" s="37"/>
      <c r="G45" s="84"/>
    </row>
    <row r="46" spans="1:1024" s="94" customFormat="1" x14ac:dyDescent="0.35">
      <c r="A46" s="37"/>
      <c r="B46" s="37"/>
      <c r="C46" s="37"/>
      <c r="D46" s="37"/>
      <c r="E46" s="37"/>
      <c r="F46" s="37"/>
      <c r="G46" s="84"/>
    </row>
    <row r="47" spans="1:1024" s="94" customFormat="1" x14ac:dyDescent="0.35">
      <c r="A47" s="37"/>
      <c r="B47" s="37"/>
      <c r="C47" s="37"/>
      <c r="D47" s="37"/>
      <c r="E47" s="37"/>
      <c r="F47" s="37"/>
      <c r="G47" s="84"/>
    </row>
    <row r="48" spans="1:1024" s="94" customFormat="1" x14ac:dyDescent="0.35">
      <c r="A48" s="37"/>
      <c r="B48" s="37"/>
      <c r="C48" s="37"/>
      <c r="D48" s="37"/>
      <c r="E48" s="37"/>
      <c r="F48" s="37"/>
      <c r="G48" s="84"/>
    </row>
    <row r="49" spans="1:7" s="94" customFormat="1" x14ac:dyDescent="0.35">
      <c r="A49" s="37"/>
      <c r="B49" s="37"/>
      <c r="C49" s="37"/>
      <c r="D49" s="37"/>
      <c r="E49" s="37"/>
      <c r="F49" s="37"/>
      <c r="G49" s="84"/>
    </row>
    <row r="50" spans="1:7" s="94" customFormat="1" x14ac:dyDescent="0.35">
      <c r="A50" s="37"/>
      <c r="B50" s="37"/>
      <c r="C50" s="37"/>
      <c r="D50" s="37"/>
      <c r="E50" s="37"/>
      <c r="F50" s="37"/>
      <c r="G50" s="84"/>
    </row>
    <row r="51" spans="1:7" s="94" customFormat="1" x14ac:dyDescent="0.35">
      <c r="A51" s="37"/>
      <c r="B51" s="37"/>
      <c r="C51" s="37"/>
      <c r="D51" s="37"/>
      <c r="E51" s="37"/>
      <c r="F51" s="37"/>
      <c r="G51" s="84"/>
    </row>
    <row r="52" spans="1:7" s="94" customFormat="1" x14ac:dyDescent="0.35">
      <c r="A52" s="37"/>
      <c r="B52" s="37"/>
      <c r="C52" s="37"/>
      <c r="D52" s="37"/>
      <c r="E52" s="37"/>
      <c r="F52" s="37"/>
      <c r="G52" s="84"/>
    </row>
    <row r="53" spans="1:7" s="94" customFormat="1" x14ac:dyDescent="0.35">
      <c r="A53" s="37"/>
      <c r="B53" s="37"/>
      <c r="C53" s="37"/>
      <c r="D53" s="37"/>
      <c r="E53" s="37"/>
      <c r="F53" s="37"/>
      <c r="G53" s="84"/>
    </row>
    <row r="54" spans="1:7" s="94" customFormat="1" x14ac:dyDescent="0.35">
      <c r="A54" s="37"/>
      <c r="B54" s="37"/>
      <c r="C54" s="37"/>
      <c r="D54" s="37"/>
      <c r="E54" s="37"/>
      <c r="F54" s="37"/>
      <c r="G54" s="84"/>
    </row>
    <row r="55" spans="1:7" s="94" customFormat="1" x14ac:dyDescent="0.35">
      <c r="A55" s="37"/>
      <c r="B55" s="37"/>
      <c r="C55" s="37"/>
      <c r="D55" s="37"/>
      <c r="E55" s="37"/>
      <c r="F55" s="37"/>
      <c r="G55" s="84"/>
    </row>
    <row r="56" spans="1:7" s="94" customFormat="1" x14ac:dyDescent="0.35">
      <c r="A56" s="37"/>
      <c r="B56" s="37"/>
      <c r="C56" s="37"/>
      <c r="D56" s="37"/>
      <c r="E56" s="37"/>
      <c r="F56" s="37"/>
      <c r="G56" s="84"/>
    </row>
    <row r="57" spans="1:7" s="94" customFormat="1" x14ac:dyDescent="0.35">
      <c r="A57" s="37"/>
      <c r="B57" s="37"/>
      <c r="C57" s="37"/>
      <c r="D57" s="37"/>
      <c r="E57" s="37"/>
      <c r="F57" s="37"/>
      <c r="G57" s="84"/>
    </row>
    <row r="58" spans="1:7" s="94" customFormat="1" x14ac:dyDescent="0.35">
      <c r="A58" s="37"/>
      <c r="B58" s="37"/>
      <c r="C58" s="37"/>
      <c r="D58" s="37"/>
      <c r="E58" s="37"/>
      <c r="F58" s="37"/>
      <c r="G58" s="84"/>
    </row>
  </sheetData>
  <mergeCells count="15">
    <mergeCell ref="A15:O15"/>
    <mergeCell ref="A18:O18"/>
    <mergeCell ref="A26:O26"/>
    <mergeCell ref="A33:O33"/>
    <mergeCell ref="D5:F5"/>
    <mergeCell ref="G5:G6"/>
    <mergeCell ref="H5:K5"/>
    <mergeCell ref="L5:O5"/>
    <mergeCell ref="A7:O7"/>
    <mergeCell ref="A1:B1"/>
    <mergeCell ref="A3:B3"/>
    <mergeCell ref="A4:C4"/>
    <mergeCell ref="A5:A6"/>
    <mergeCell ref="B5:B6"/>
    <mergeCell ref="C5:C6"/>
  </mergeCells>
  <pageMargins left="0.39374999999999999" right="0.39374999999999999" top="0.196527777777778" bottom="0.196527777777778" header="0.511811023622047" footer="0.511811023622047"/>
  <pageSetup paperSize="9" scale="98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36"/>
  <sheetViews>
    <sheetView view="pageBreakPreview" zoomScale="60" zoomScaleNormal="100" workbookViewId="0">
      <selection activeCell="A33" sqref="A33"/>
    </sheetView>
  </sheetViews>
  <sheetFormatPr defaultColWidth="9.1328125" defaultRowHeight="12.75" x14ac:dyDescent="0.35"/>
  <cols>
    <col min="1" max="1" width="14" customWidth="1"/>
    <col min="2" max="2" width="34.3984375" customWidth="1"/>
    <col min="3" max="3" width="8.86328125" customWidth="1"/>
    <col min="4" max="6" width="6.73046875" customWidth="1"/>
    <col min="7" max="7" width="13.3984375" style="15" customWidth="1"/>
    <col min="8" max="15" width="6.73046875" style="16" customWidth="1"/>
    <col min="16" max="1024" width="9.1328125" style="16"/>
  </cols>
  <sheetData>
    <row r="1" spans="1:1024" s="19" customFormat="1" ht="13.9" x14ac:dyDescent="0.4">
      <c r="A1" s="14" t="s">
        <v>135</v>
      </c>
      <c r="B1" s="14"/>
      <c r="C1" s="17"/>
      <c r="D1" s="18"/>
      <c r="E1" s="18"/>
      <c r="F1" s="18"/>
      <c r="G1" s="17"/>
      <c r="H1" s="18"/>
      <c r="I1" s="18"/>
      <c r="J1" s="18"/>
      <c r="K1" s="18"/>
      <c r="L1" s="18"/>
      <c r="M1" s="18"/>
      <c r="N1" s="18"/>
      <c r="O1" s="18"/>
    </row>
    <row r="2" spans="1:1024" s="19" customFormat="1" ht="13.9" x14ac:dyDescent="0.4">
      <c r="A2" s="20" t="s">
        <v>1</v>
      </c>
      <c r="B2" s="19" t="s">
        <v>125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024" s="19" customFormat="1" ht="13.9" x14ac:dyDescent="0.4">
      <c r="A3" s="13" t="s">
        <v>3</v>
      </c>
      <c r="B3" s="13"/>
      <c r="C3" s="22"/>
    </row>
    <row r="4" spans="1:1024" s="19" customFormat="1" ht="13.9" x14ac:dyDescent="0.4">
      <c r="A4" s="13" t="s">
        <v>4</v>
      </c>
      <c r="B4" s="13"/>
      <c r="C4" s="13"/>
    </row>
    <row r="5" spans="1:1024" s="28" customFormat="1" ht="17.25" customHeight="1" x14ac:dyDescent="0.35">
      <c r="A5" s="12" t="s">
        <v>5</v>
      </c>
      <c r="B5" s="11" t="s">
        <v>6</v>
      </c>
      <c r="C5" s="10" t="s">
        <v>7</v>
      </c>
      <c r="D5" s="12" t="s">
        <v>8</v>
      </c>
      <c r="E5" s="12"/>
      <c r="F5" s="12"/>
      <c r="G5" s="9" t="s">
        <v>9</v>
      </c>
      <c r="H5" s="12" t="s">
        <v>10</v>
      </c>
      <c r="I5" s="12"/>
      <c r="J5" s="12"/>
      <c r="K5" s="12"/>
      <c r="L5" s="12" t="s">
        <v>11</v>
      </c>
      <c r="M5" s="12"/>
      <c r="N5" s="12"/>
      <c r="O5" s="12"/>
    </row>
    <row r="6" spans="1:1024" s="28" customFormat="1" ht="18" customHeight="1" x14ac:dyDescent="0.35">
      <c r="A6" s="12"/>
      <c r="B6" s="11"/>
      <c r="C6" s="10"/>
      <c r="D6" s="27" t="s">
        <v>12</v>
      </c>
      <c r="E6" s="27" t="s">
        <v>13</v>
      </c>
      <c r="F6" s="27" t="s">
        <v>14</v>
      </c>
      <c r="G6" s="9"/>
      <c r="H6" s="27" t="s">
        <v>15</v>
      </c>
      <c r="I6" s="27" t="s">
        <v>16</v>
      </c>
      <c r="J6" s="27" t="s">
        <v>17</v>
      </c>
      <c r="K6" s="27" t="s">
        <v>18</v>
      </c>
      <c r="L6" s="27" t="s">
        <v>19</v>
      </c>
      <c r="M6" s="27" t="s">
        <v>20</v>
      </c>
      <c r="N6" s="27" t="s">
        <v>21</v>
      </c>
      <c r="O6" s="27" t="s">
        <v>22</v>
      </c>
    </row>
    <row r="7" spans="1:1024" s="29" customFormat="1" ht="13.5" customHeight="1" x14ac:dyDescent="0.35">
      <c r="A7" s="8" t="s">
        <v>23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024" s="58" customFormat="1" ht="13.5" customHeight="1" x14ac:dyDescent="0.35">
      <c r="A8" s="24">
        <v>59</v>
      </c>
      <c r="B8" s="86" t="s">
        <v>55</v>
      </c>
      <c r="C8" s="25" t="s">
        <v>106</v>
      </c>
      <c r="D8" s="24">
        <v>0.3</v>
      </c>
      <c r="E8" s="24">
        <v>0.05</v>
      </c>
      <c r="F8" s="24">
        <v>2.5499999999999998</v>
      </c>
      <c r="G8" s="62">
        <f>D8*4+E8*9+F8*4</f>
        <v>11.85</v>
      </c>
      <c r="H8" s="60">
        <v>0.01</v>
      </c>
      <c r="I8" s="60">
        <v>1.31</v>
      </c>
      <c r="J8" s="60">
        <v>0</v>
      </c>
      <c r="K8" s="60">
        <v>0.1</v>
      </c>
      <c r="L8" s="60">
        <v>7.2</v>
      </c>
      <c r="M8" s="60">
        <v>13.36</v>
      </c>
      <c r="N8" s="60">
        <v>9.11</v>
      </c>
      <c r="O8" s="60">
        <v>0.32</v>
      </c>
      <c r="P8" s="57"/>
      <c r="AMJ8" s="37"/>
    </row>
    <row r="9" spans="1:1024" s="29" customFormat="1" ht="17.25" customHeight="1" x14ac:dyDescent="0.35">
      <c r="A9" s="24" t="s">
        <v>136</v>
      </c>
      <c r="B9" s="86" t="s">
        <v>137</v>
      </c>
      <c r="C9" s="78">
        <v>150</v>
      </c>
      <c r="D9" s="62">
        <v>12.6</v>
      </c>
      <c r="E9" s="62">
        <v>18.72</v>
      </c>
      <c r="F9" s="62">
        <v>2.4300000000000002</v>
      </c>
      <c r="G9" s="62">
        <f>D9*4+E9*9+F9*4</f>
        <v>228.6</v>
      </c>
      <c r="H9" s="80">
        <v>8.7999999999999995E-2</v>
      </c>
      <c r="I9" s="62">
        <v>0.3</v>
      </c>
      <c r="J9" s="62">
        <v>0.36</v>
      </c>
      <c r="K9" s="62">
        <v>0.84</v>
      </c>
      <c r="L9" s="62">
        <v>258</v>
      </c>
      <c r="M9" s="62">
        <v>316.06</v>
      </c>
      <c r="N9" s="62">
        <v>23.29</v>
      </c>
      <c r="O9" s="62">
        <v>2.72</v>
      </c>
    </row>
    <row r="10" spans="1:1024" s="29" customFormat="1" ht="17.95" customHeight="1" x14ac:dyDescent="0.35">
      <c r="A10" s="24" t="s">
        <v>101</v>
      </c>
      <c r="B10" s="61" t="s">
        <v>102</v>
      </c>
      <c r="C10" s="78">
        <v>150</v>
      </c>
      <c r="D10" s="62">
        <v>1.1000000000000001</v>
      </c>
      <c r="E10" s="62">
        <v>1.01</v>
      </c>
      <c r="F10" s="62">
        <v>6.94</v>
      </c>
      <c r="G10" s="62">
        <f>D10*4+E10*9+F10*4</f>
        <v>41.25</v>
      </c>
      <c r="H10" s="62">
        <v>0.03</v>
      </c>
      <c r="I10" s="62">
        <v>0.99</v>
      </c>
      <c r="J10" s="80">
        <v>7.0000000000000001E-3</v>
      </c>
      <c r="K10" s="62">
        <v>0</v>
      </c>
      <c r="L10" s="62">
        <v>94.95</v>
      </c>
      <c r="M10" s="62">
        <v>69.599999999999994</v>
      </c>
      <c r="N10" s="62">
        <v>11.55</v>
      </c>
      <c r="O10" s="62">
        <v>0.31</v>
      </c>
    </row>
    <row r="11" spans="1:1024" s="41" customFormat="1" ht="18.2" customHeight="1" x14ac:dyDescent="0.35">
      <c r="A11" s="24" t="s">
        <v>30</v>
      </c>
      <c r="B11" s="40" t="s">
        <v>31</v>
      </c>
      <c r="C11" s="24">
        <v>20</v>
      </c>
      <c r="D11" s="24">
        <v>1.48</v>
      </c>
      <c r="E11" s="24">
        <v>0.16</v>
      </c>
      <c r="F11" s="24">
        <v>9.6</v>
      </c>
      <c r="G11" s="32">
        <v>45.76</v>
      </c>
      <c r="H11" s="39">
        <v>0.02</v>
      </c>
      <c r="I11" s="39">
        <f>-J11</f>
        <v>0</v>
      </c>
      <c r="J11" s="39">
        <v>0</v>
      </c>
      <c r="K11" s="39">
        <v>0.26</v>
      </c>
      <c r="L11" s="39">
        <v>4.5999999999999996</v>
      </c>
      <c r="M11" s="39">
        <v>17.399999999999999</v>
      </c>
      <c r="N11" s="39">
        <v>6.6</v>
      </c>
      <c r="O11" s="39">
        <v>0.22</v>
      </c>
      <c r="AMJ11" s="42"/>
    </row>
    <row r="12" spans="1:1024" s="47" customFormat="1" ht="18" customHeight="1" x14ac:dyDescent="0.35">
      <c r="A12" s="43"/>
      <c r="B12" s="44" t="s">
        <v>32</v>
      </c>
      <c r="C12" s="45">
        <f t="shared" ref="C12:O12" si="0">C11+C10+C9+C8</f>
        <v>350</v>
      </c>
      <c r="D12" s="46">
        <f t="shared" si="0"/>
        <v>15.48</v>
      </c>
      <c r="E12" s="46">
        <f t="shared" si="0"/>
        <v>19.940000000000001</v>
      </c>
      <c r="F12" s="46">
        <f t="shared" si="0"/>
        <v>21.52</v>
      </c>
      <c r="G12" s="46">
        <f t="shared" si="0"/>
        <v>327.46000000000004</v>
      </c>
      <c r="H12" s="46">
        <f t="shared" si="0"/>
        <v>0.14800000000000002</v>
      </c>
      <c r="I12" s="46">
        <f t="shared" si="0"/>
        <v>2.6</v>
      </c>
      <c r="J12" s="46">
        <f t="shared" si="0"/>
        <v>0.36699999999999999</v>
      </c>
      <c r="K12" s="46">
        <f t="shared" si="0"/>
        <v>1.2000000000000002</v>
      </c>
      <c r="L12" s="46">
        <f t="shared" si="0"/>
        <v>364.75</v>
      </c>
      <c r="M12" s="46">
        <f t="shared" si="0"/>
        <v>416.42</v>
      </c>
      <c r="N12" s="46">
        <f t="shared" si="0"/>
        <v>50.55</v>
      </c>
      <c r="O12" s="46">
        <f t="shared" si="0"/>
        <v>3.57</v>
      </c>
    </row>
    <row r="13" spans="1:1024" s="29" customFormat="1" ht="13.5" customHeight="1" x14ac:dyDescent="0.35">
      <c r="A13" s="7" t="s">
        <v>33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024" s="29" customFormat="1" ht="15" customHeight="1" x14ac:dyDescent="0.35">
      <c r="A14" s="60">
        <v>385</v>
      </c>
      <c r="B14" s="77" t="s">
        <v>138</v>
      </c>
      <c r="C14" s="33">
        <v>150</v>
      </c>
      <c r="D14" s="24">
        <v>4.3499999999999996</v>
      </c>
      <c r="E14" s="24">
        <v>3.75</v>
      </c>
      <c r="F14" s="24">
        <v>7.2</v>
      </c>
      <c r="G14" s="62">
        <f>D14*4+E14*9+F14*4</f>
        <v>79.95</v>
      </c>
      <c r="H14" s="24">
        <v>0.06</v>
      </c>
      <c r="I14" s="24">
        <v>1.95</v>
      </c>
      <c r="J14" s="24">
        <v>0.01</v>
      </c>
      <c r="K14" s="24">
        <v>0</v>
      </c>
      <c r="L14" s="24">
        <v>180</v>
      </c>
      <c r="M14" s="24">
        <v>135</v>
      </c>
      <c r="N14" s="24">
        <v>21</v>
      </c>
      <c r="O14" s="24">
        <v>0.15</v>
      </c>
      <c r="AMJ14" s="37"/>
    </row>
    <row r="15" spans="1:1024" s="29" customFormat="1" ht="13.5" customHeight="1" x14ac:dyDescent="0.35">
      <c r="A15" s="24"/>
      <c r="B15" s="44" t="s">
        <v>36</v>
      </c>
      <c r="C15" s="45">
        <f t="shared" ref="C15:O15" si="1">SUM(C14:C14)</f>
        <v>150</v>
      </c>
      <c r="D15" s="51">
        <f t="shared" si="1"/>
        <v>4.3499999999999996</v>
      </c>
      <c r="E15" s="51">
        <f t="shared" si="1"/>
        <v>3.75</v>
      </c>
      <c r="F15" s="51">
        <f t="shared" si="1"/>
        <v>7.2</v>
      </c>
      <c r="G15" s="51">
        <f t="shared" si="1"/>
        <v>79.95</v>
      </c>
      <c r="H15" s="51">
        <f t="shared" si="1"/>
        <v>0.06</v>
      </c>
      <c r="I15" s="51">
        <f t="shared" si="1"/>
        <v>1.95</v>
      </c>
      <c r="J15" s="51">
        <f t="shared" si="1"/>
        <v>0.01</v>
      </c>
      <c r="K15" s="51">
        <f t="shared" si="1"/>
        <v>0</v>
      </c>
      <c r="L15" s="51">
        <f t="shared" si="1"/>
        <v>180</v>
      </c>
      <c r="M15" s="51">
        <f t="shared" si="1"/>
        <v>135</v>
      </c>
      <c r="N15" s="51">
        <f t="shared" si="1"/>
        <v>21</v>
      </c>
      <c r="O15" s="51">
        <f t="shared" si="1"/>
        <v>0.15</v>
      </c>
    </row>
    <row r="16" spans="1:1024" s="29" customFormat="1" ht="13.5" customHeight="1" x14ac:dyDescent="0.35">
      <c r="A16" s="7" t="s">
        <v>37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024" s="28" customFormat="1" ht="20" customHeight="1" x14ac:dyDescent="0.35">
      <c r="A17" s="24">
        <v>53</v>
      </c>
      <c r="B17" s="38" t="s">
        <v>139</v>
      </c>
      <c r="C17" s="26" t="s">
        <v>106</v>
      </c>
      <c r="D17" s="27">
        <v>0.49</v>
      </c>
      <c r="E17" s="27">
        <v>1.23</v>
      </c>
      <c r="F17" s="27">
        <v>2.1800000000000002</v>
      </c>
      <c r="G17" s="79">
        <f>D17*4+E17*9+F17*4</f>
        <v>21.75</v>
      </c>
      <c r="H17" s="27">
        <v>1.4999999999999999E-2</v>
      </c>
      <c r="I17" s="27">
        <v>2.0499999999999998</v>
      </c>
      <c r="J17" s="27">
        <v>0</v>
      </c>
      <c r="K17" s="27">
        <v>0.56000000000000005</v>
      </c>
      <c r="L17" s="27">
        <v>8.5</v>
      </c>
      <c r="M17" s="27">
        <v>12.48</v>
      </c>
      <c r="N17" s="27">
        <v>5.5</v>
      </c>
      <c r="O17" s="27">
        <v>0.39</v>
      </c>
      <c r="P17" s="36"/>
      <c r="AMJ17" s="37"/>
    </row>
    <row r="18" spans="1:1024" s="29" customFormat="1" ht="15.7" customHeight="1" x14ac:dyDescent="0.35">
      <c r="A18" s="24">
        <v>92</v>
      </c>
      <c r="B18" s="61" t="s">
        <v>140</v>
      </c>
      <c r="C18" s="24">
        <v>150</v>
      </c>
      <c r="D18" s="24">
        <v>0.98</v>
      </c>
      <c r="E18" s="24">
        <v>3.7</v>
      </c>
      <c r="F18" s="24">
        <v>3.77</v>
      </c>
      <c r="G18" s="62">
        <f>D18*4+E18*9+F18*4</f>
        <v>52.300000000000004</v>
      </c>
      <c r="H18" s="24">
        <v>0.03</v>
      </c>
      <c r="I18" s="24">
        <v>6.65</v>
      </c>
      <c r="J18" s="24">
        <v>0</v>
      </c>
      <c r="K18" s="24">
        <v>1.42</v>
      </c>
      <c r="L18" s="24">
        <v>28.4</v>
      </c>
      <c r="M18" s="24">
        <v>26.57</v>
      </c>
      <c r="N18" s="24">
        <v>12.26</v>
      </c>
      <c r="O18" s="24">
        <v>0.47</v>
      </c>
      <c r="P18" s="50"/>
      <c r="AMJ18" s="37"/>
    </row>
    <row r="19" spans="1:1024" s="29" customFormat="1" ht="14.95" customHeight="1" x14ac:dyDescent="0.35">
      <c r="A19" s="24">
        <v>268</v>
      </c>
      <c r="B19" s="61" t="s">
        <v>141</v>
      </c>
      <c r="C19" s="24">
        <v>50</v>
      </c>
      <c r="D19" s="24">
        <v>7</v>
      </c>
      <c r="E19" s="24">
        <v>5.9</v>
      </c>
      <c r="F19" s="24">
        <v>8.0299999999999994</v>
      </c>
      <c r="G19" s="24">
        <f>D19*4+E19*9+F19*4</f>
        <v>113.22</v>
      </c>
      <c r="H19" s="62">
        <v>2.5000000000000001E-2</v>
      </c>
      <c r="I19" s="62">
        <v>0</v>
      </c>
      <c r="J19" s="62">
        <v>1.6E-2</v>
      </c>
      <c r="K19" s="62">
        <v>2.5000000000000001E-2</v>
      </c>
      <c r="L19" s="62">
        <v>5.77</v>
      </c>
      <c r="M19" s="62">
        <v>77.16</v>
      </c>
      <c r="N19" s="62">
        <v>13.91</v>
      </c>
      <c r="O19" s="62">
        <v>1.22</v>
      </c>
      <c r="P19" s="50"/>
      <c r="AMJ19" s="37"/>
    </row>
    <row r="20" spans="1:1024" s="28" customFormat="1" ht="18" customHeight="1" x14ac:dyDescent="0.35">
      <c r="A20" s="33">
        <v>303</v>
      </c>
      <c r="B20" s="77" t="s">
        <v>142</v>
      </c>
      <c r="C20" s="111">
        <v>110</v>
      </c>
      <c r="D20" s="24">
        <v>2.93</v>
      </c>
      <c r="E20" s="24">
        <v>3.08</v>
      </c>
      <c r="F20" s="24">
        <v>18</v>
      </c>
      <c r="G20" s="62">
        <f>D20*4+E20*9+F20*4</f>
        <v>111.44</v>
      </c>
      <c r="H20" s="24">
        <v>7.0000000000000007E-2</v>
      </c>
      <c r="I20" s="24">
        <v>0</v>
      </c>
      <c r="J20" s="24">
        <v>7.0000000000000001E-3</v>
      </c>
      <c r="K20" s="56">
        <v>0.11</v>
      </c>
      <c r="L20" s="24">
        <v>8.3699999999999992</v>
      </c>
      <c r="M20" s="24">
        <v>61.88</v>
      </c>
      <c r="N20" s="24">
        <v>21.63</v>
      </c>
      <c r="O20" s="24">
        <v>0.71</v>
      </c>
      <c r="P20" s="36"/>
      <c r="Q20" s="36"/>
    </row>
    <row r="21" spans="1:1024" s="64" customFormat="1" ht="16.5" customHeight="1" x14ac:dyDescent="0.35">
      <c r="A21" s="24" t="s">
        <v>43</v>
      </c>
      <c r="B21" s="61" t="s">
        <v>44</v>
      </c>
      <c r="C21" s="24">
        <v>150</v>
      </c>
      <c r="D21" s="24">
        <v>0.3</v>
      </c>
      <c r="E21" s="24">
        <v>7.0000000000000007E-2</v>
      </c>
      <c r="F21" s="24">
        <v>24.01</v>
      </c>
      <c r="G21" s="62">
        <f>D21*4+E21*9+F21*4</f>
        <v>97.87</v>
      </c>
      <c r="H21" s="24">
        <v>0</v>
      </c>
      <c r="I21" s="24">
        <v>0.3</v>
      </c>
      <c r="J21" s="24">
        <v>0</v>
      </c>
      <c r="K21" s="24">
        <v>0.15</v>
      </c>
      <c r="L21" s="24">
        <v>23.86</v>
      </c>
      <c r="M21" s="24">
        <v>11.55</v>
      </c>
      <c r="N21" s="24">
        <v>4.5</v>
      </c>
      <c r="O21" s="24">
        <v>0.94</v>
      </c>
      <c r="P21" s="63"/>
      <c r="AMH21" s="37"/>
      <c r="AMI21"/>
      <c r="AMJ21"/>
    </row>
    <row r="22" spans="1:1024" s="41" customFormat="1" ht="18.2" customHeight="1" x14ac:dyDescent="0.35">
      <c r="A22" s="24" t="s">
        <v>30</v>
      </c>
      <c r="B22" s="40" t="s">
        <v>31</v>
      </c>
      <c r="C22" s="24">
        <v>20</v>
      </c>
      <c r="D22" s="24">
        <v>1.48</v>
      </c>
      <c r="E22" s="24">
        <v>0.16</v>
      </c>
      <c r="F22" s="24">
        <v>9.6</v>
      </c>
      <c r="G22" s="32">
        <v>45.76</v>
      </c>
      <c r="H22" s="39">
        <v>0.02</v>
      </c>
      <c r="I22" s="39">
        <f>-J22</f>
        <v>0</v>
      </c>
      <c r="J22" s="39">
        <v>0</v>
      </c>
      <c r="K22" s="39">
        <v>0.26</v>
      </c>
      <c r="L22" s="39">
        <v>4.5999999999999996</v>
      </c>
      <c r="M22" s="39">
        <v>17.399999999999999</v>
      </c>
      <c r="N22" s="39">
        <v>6.6</v>
      </c>
      <c r="O22" s="39">
        <v>0.22</v>
      </c>
      <c r="AMH22" s="42"/>
      <c r="AMI22"/>
      <c r="AMJ22"/>
    </row>
    <row r="23" spans="1:1024" s="58" customFormat="1" ht="20.100000000000001" customHeight="1" x14ac:dyDescent="0.35">
      <c r="A23" s="33" t="s">
        <v>30</v>
      </c>
      <c r="B23" s="65" t="s">
        <v>45</v>
      </c>
      <c r="C23" s="33">
        <v>30</v>
      </c>
      <c r="D23" s="32">
        <v>1.68</v>
      </c>
      <c r="E23" s="32">
        <v>0.33</v>
      </c>
      <c r="F23" s="32">
        <v>14.82</v>
      </c>
      <c r="G23" s="32">
        <f>D23*4+E23*9+F23*4</f>
        <v>68.97</v>
      </c>
      <c r="H23" s="32">
        <v>0.03</v>
      </c>
      <c r="I23" s="32">
        <v>0</v>
      </c>
      <c r="J23" s="32">
        <v>0</v>
      </c>
      <c r="K23" s="32">
        <v>0.27</v>
      </c>
      <c r="L23" s="32">
        <v>6.9</v>
      </c>
      <c r="M23" s="32">
        <v>31.8</v>
      </c>
      <c r="N23" s="32">
        <v>7.5</v>
      </c>
      <c r="O23" s="32">
        <v>0.93</v>
      </c>
      <c r="P23" s="57"/>
      <c r="AMJ23" s="37"/>
    </row>
    <row r="24" spans="1:1024" s="47" customFormat="1" ht="18" customHeight="1" x14ac:dyDescent="0.35">
      <c r="A24" s="43"/>
      <c r="B24" s="44" t="s">
        <v>46</v>
      </c>
      <c r="C24" s="45">
        <f t="shared" ref="C24:O24" si="2">C23+C22+C21+C20+C19+C18+C17</f>
        <v>540</v>
      </c>
      <c r="D24" s="46">
        <f t="shared" si="2"/>
        <v>14.860000000000001</v>
      </c>
      <c r="E24" s="46">
        <f t="shared" si="2"/>
        <v>14.470000000000002</v>
      </c>
      <c r="F24" s="46">
        <f t="shared" si="2"/>
        <v>80.410000000000011</v>
      </c>
      <c r="G24" s="46">
        <f t="shared" si="2"/>
        <v>511.31</v>
      </c>
      <c r="H24" s="46">
        <f t="shared" si="2"/>
        <v>0.19</v>
      </c>
      <c r="I24" s="46">
        <f t="shared" si="2"/>
        <v>9</v>
      </c>
      <c r="J24" s="46">
        <f t="shared" si="2"/>
        <v>2.3E-2</v>
      </c>
      <c r="K24" s="46">
        <f t="shared" si="2"/>
        <v>2.7949999999999999</v>
      </c>
      <c r="L24" s="46">
        <f t="shared" si="2"/>
        <v>86.4</v>
      </c>
      <c r="M24" s="46">
        <f t="shared" si="2"/>
        <v>238.83999999999997</v>
      </c>
      <c r="N24" s="46">
        <f t="shared" si="2"/>
        <v>71.900000000000006</v>
      </c>
      <c r="O24" s="46">
        <f t="shared" si="2"/>
        <v>4.879999999999999</v>
      </c>
    </row>
    <row r="25" spans="1:1024" s="29" customFormat="1" ht="13.5" customHeight="1" x14ac:dyDescent="0.35">
      <c r="A25" s="7" t="s">
        <v>47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024" s="29" customFormat="1" ht="13.5" customHeight="1" x14ac:dyDescent="0.35">
      <c r="A26" s="24" t="s">
        <v>143</v>
      </c>
      <c r="B26" s="59" t="s">
        <v>144</v>
      </c>
      <c r="C26" s="24">
        <v>30</v>
      </c>
      <c r="D26" s="24">
        <v>0.7</v>
      </c>
      <c r="E26" s="24">
        <v>1.38</v>
      </c>
      <c r="F26" s="24">
        <v>3.7</v>
      </c>
      <c r="G26" s="62">
        <f>D26*4+E26*9+F26*4</f>
        <v>30.02</v>
      </c>
      <c r="H26" s="24">
        <v>0.01</v>
      </c>
      <c r="I26" s="24">
        <v>2.0099999999999998</v>
      </c>
      <c r="J26" s="24">
        <v>0</v>
      </c>
      <c r="K26" s="24">
        <v>0.74</v>
      </c>
      <c r="L26" s="24">
        <v>11.47</v>
      </c>
      <c r="M26" s="24">
        <v>18.239999999999998</v>
      </c>
      <c r="N26" s="24">
        <v>8.8800000000000008</v>
      </c>
      <c r="O26" s="24">
        <v>0.53</v>
      </c>
    </row>
    <row r="27" spans="1:1024" s="29" customFormat="1" ht="13.5" customHeight="1" x14ac:dyDescent="0.35">
      <c r="A27" s="24">
        <v>284</v>
      </c>
      <c r="B27" s="61" t="s">
        <v>145</v>
      </c>
      <c r="C27" s="24">
        <v>160</v>
      </c>
      <c r="D27" s="24">
        <v>9</v>
      </c>
      <c r="E27" s="24">
        <v>6.25</v>
      </c>
      <c r="F27" s="24">
        <v>27.33</v>
      </c>
      <c r="G27" s="62">
        <f>D27*4+E27*9+F27*4</f>
        <v>201.57</v>
      </c>
      <c r="H27" s="62">
        <v>0.43</v>
      </c>
      <c r="I27" s="62">
        <v>17.7</v>
      </c>
      <c r="J27" s="62">
        <v>6.72</v>
      </c>
      <c r="K27" s="62">
        <v>4.38</v>
      </c>
      <c r="L27" s="62">
        <v>46.39</v>
      </c>
      <c r="M27" s="62">
        <v>396.62</v>
      </c>
      <c r="N27" s="62">
        <v>73.63</v>
      </c>
      <c r="O27" s="62">
        <v>7</v>
      </c>
    </row>
    <row r="28" spans="1:1024" s="58" customFormat="1" ht="19.05" customHeight="1" x14ac:dyDescent="0.35">
      <c r="A28" s="33">
        <v>386</v>
      </c>
      <c r="B28" s="67" t="s">
        <v>49</v>
      </c>
      <c r="C28" s="33">
        <v>150</v>
      </c>
      <c r="D28" s="32">
        <v>4.3499999999999996</v>
      </c>
      <c r="E28" s="32">
        <v>3.75</v>
      </c>
      <c r="F28" s="32">
        <v>6</v>
      </c>
      <c r="G28" s="24">
        <v>75</v>
      </c>
      <c r="H28" s="32">
        <v>0.06</v>
      </c>
      <c r="I28" s="32">
        <v>1.05</v>
      </c>
      <c r="J28" s="32">
        <v>0.01</v>
      </c>
      <c r="K28" s="32">
        <v>0</v>
      </c>
      <c r="L28" s="32">
        <v>180</v>
      </c>
      <c r="M28" s="32">
        <v>135</v>
      </c>
      <c r="N28" s="32">
        <v>21</v>
      </c>
      <c r="O28" s="32">
        <v>0.15</v>
      </c>
      <c r="AMJ28" s="37"/>
    </row>
    <row r="29" spans="1:1024" s="58" customFormat="1" ht="19.05" customHeight="1" x14ac:dyDescent="0.35">
      <c r="A29" s="24" t="s">
        <v>30</v>
      </c>
      <c r="B29" s="40" t="s">
        <v>31</v>
      </c>
      <c r="C29" s="24">
        <v>20</v>
      </c>
      <c r="D29" s="24">
        <v>1.48</v>
      </c>
      <c r="E29" s="24">
        <v>0.16</v>
      </c>
      <c r="F29" s="24">
        <v>9.6</v>
      </c>
      <c r="G29" s="32">
        <v>45.76</v>
      </c>
      <c r="H29" s="39">
        <v>0.02</v>
      </c>
      <c r="I29" s="39">
        <f>-J29</f>
        <v>0</v>
      </c>
      <c r="J29" s="39">
        <v>0</v>
      </c>
      <c r="K29" s="39">
        <v>0.26</v>
      </c>
      <c r="L29" s="39">
        <v>4.5999999999999996</v>
      </c>
      <c r="M29" s="39">
        <v>17.399999999999999</v>
      </c>
      <c r="N29" s="39">
        <v>6.6</v>
      </c>
      <c r="O29" s="39">
        <v>0.22</v>
      </c>
      <c r="AMJ29" s="37"/>
    </row>
    <row r="30" spans="1:1024" s="28" customFormat="1" ht="18" customHeight="1" x14ac:dyDescent="0.35">
      <c r="A30" s="24" t="s">
        <v>30</v>
      </c>
      <c r="B30" s="38" t="s">
        <v>45</v>
      </c>
      <c r="C30" s="26">
        <v>25</v>
      </c>
      <c r="D30" s="27">
        <v>1.4</v>
      </c>
      <c r="E30" s="27">
        <v>0.27</v>
      </c>
      <c r="F30" s="27">
        <v>12.35</v>
      </c>
      <c r="G30" s="24">
        <v>57.47</v>
      </c>
      <c r="H30" s="27">
        <v>2.5000000000000001E-2</v>
      </c>
      <c r="I30" s="27">
        <v>0</v>
      </c>
      <c r="J30" s="27">
        <v>0</v>
      </c>
      <c r="K30" s="27">
        <v>0.22500000000000001</v>
      </c>
      <c r="L30" s="27">
        <v>5.75</v>
      </c>
      <c r="M30" s="27">
        <v>26.5</v>
      </c>
      <c r="N30" s="27">
        <v>6.25</v>
      </c>
      <c r="O30" s="27">
        <v>0.77500000000000002</v>
      </c>
      <c r="P30" s="36"/>
      <c r="AMJ30" s="37"/>
    </row>
    <row r="31" spans="1:1024" s="29" customFormat="1" ht="13.5" customHeight="1" x14ac:dyDescent="0.35">
      <c r="A31" s="24"/>
      <c r="B31" s="44" t="s">
        <v>50</v>
      </c>
      <c r="C31" s="45">
        <f t="shared" ref="C31:O31" si="3">C30+C29+C28+C27+C26</f>
        <v>385</v>
      </c>
      <c r="D31" s="46">
        <f t="shared" si="3"/>
        <v>16.93</v>
      </c>
      <c r="E31" s="46">
        <f t="shared" si="3"/>
        <v>11.809999999999999</v>
      </c>
      <c r="F31" s="46">
        <f t="shared" si="3"/>
        <v>58.980000000000004</v>
      </c>
      <c r="G31" s="46">
        <f t="shared" si="3"/>
        <v>409.81999999999994</v>
      </c>
      <c r="H31" s="46">
        <f t="shared" si="3"/>
        <v>0.54500000000000004</v>
      </c>
      <c r="I31" s="46">
        <f t="shared" si="3"/>
        <v>20.759999999999998</v>
      </c>
      <c r="J31" s="46">
        <f t="shared" si="3"/>
        <v>6.7299999999999995</v>
      </c>
      <c r="K31" s="46">
        <f t="shared" si="3"/>
        <v>5.6050000000000004</v>
      </c>
      <c r="L31" s="46">
        <f t="shared" si="3"/>
        <v>248.21</v>
      </c>
      <c r="M31" s="46">
        <f t="shared" si="3"/>
        <v>593.76</v>
      </c>
      <c r="N31" s="46">
        <f t="shared" si="3"/>
        <v>116.35999999999999</v>
      </c>
      <c r="O31" s="46">
        <f t="shared" si="3"/>
        <v>8.6749999999999989</v>
      </c>
    </row>
    <row r="32" spans="1:1024" s="47" customFormat="1" ht="18" customHeight="1" x14ac:dyDescent="0.35">
      <c r="A32" s="70"/>
      <c r="B32" s="44" t="s">
        <v>51</v>
      </c>
      <c r="C32" s="71"/>
      <c r="D32" s="72">
        <f t="shared" ref="D32:O32" si="4">D12+D15+D24+D31</f>
        <v>51.62</v>
      </c>
      <c r="E32" s="72">
        <f t="shared" si="4"/>
        <v>49.97</v>
      </c>
      <c r="F32" s="72">
        <f t="shared" si="4"/>
        <v>168.11</v>
      </c>
      <c r="G32" s="72">
        <f t="shared" si="4"/>
        <v>1328.54</v>
      </c>
      <c r="H32" s="72">
        <f t="shared" si="4"/>
        <v>0.94300000000000006</v>
      </c>
      <c r="I32" s="72">
        <f t="shared" si="4"/>
        <v>34.31</v>
      </c>
      <c r="J32" s="72">
        <f t="shared" si="4"/>
        <v>7.13</v>
      </c>
      <c r="K32" s="72">
        <f t="shared" si="4"/>
        <v>9.6000000000000014</v>
      </c>
      <c r="L32" s="72">
        <f t="shared" si="4"/>
        <v>879.36</v>
      </c>
      <c r="M32" s="72">
        <f t="shared" si="4"/>
        <v>1384.02</v>
      </c>
      <c r="N32" s="72">
        <f t="shared" si="4"/>
        <v>259.80999999999995</v>
      </c>
      <c r="O32" s="72">
        <f t="shared" si="4"/>
        <v>17.274999999999999</v>
      </c>
    </row>
    <row r="33" spans="1:16" s="81" customFormat="1" ht="18" customHeight="1" x14ac:dyDescent="0.35">
      <c r="A33" s="101"/>
      <c r="B33" s="101"/>
      <c r="C33" s="101"/>
      <c r="D33" s="101"/>
      <c r="E33" s="101"/>
      <c r="F33" s="101"/>
      <c r="G33" s="101"/>
      <c r="H33" s="28"/>
    </row>
    <row r="34" spans="1:16" s="113" customFormat="1" ht="20.100000000000001" customHeight="1" x14ac:dyDescent="0.35">
      <c r="A34" s="2" t="s">
        <v>146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12"/>
    </row>
    <row r="35" spans="1:16" ht="18" customHeight="1" x14ac:dyDescent="0.35">
      <c r="G35"/>
      <c r="H35"/>
      <c r="I35"/>
      <c r="J35"/>
      <c r="K35"/>
      <c r="L35"/>
      <c r="M35"/>
      <c r="N35"/>
      <c r="O35"/>
    </row>
    <row r="36" spans="1:16" ht="18" customHeight="1" x14ac:dyDescent="0.35"/>
  </sheetData>
  <mergeCells count="15">
    <mergeCell ref="A13:O13"/>
    <mergeCell ref="A16:O16"/>
    <mergeCell ref="A25:O25"/>
    <mergeCell ref="A34:O34"/>
    <mergeCell ref="D5:F5"/>
    <mergeCell ref="G5:G6"/>
    <mergeCell ref="H5:K5"/>
    <mergeCell ref="L5:O5"/>
    <mergeCell ref="A7:O7"/>
    <mergeCell ref="A1:B1"/>
    <mergeCell ref="A3:B3"/>
    <mergeCell ref="A4:C4"/>
    <mergeCell ref="A5:A6"/>
    <mergeCell ref="B5:B6"/>
    <mergeCell ref="C5:C6"/>
  </mergeCells>
  <pageMargins left="0.39374999999999999" right="0.39374999999999999" top="0.196527777777778" bottom="0.196527777777778" header="0.511811023622047" footer="0.511811023622047"/>
  <pageSetup paperSize="9" scale="98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J63"/>
  <sheetViews>
    <sheetView view="pageBreakPreview" topLeftCell="A9" zoomScale="60" zoomScaleNormal="100" workbookViewId="0">
      <selection activeCell="A35" sqref="A35"/>
    </sheetView>
  </sheetViews>
  <sheetFormatPr defaultColWidth="9.1328125" defaultRowHeight="12.75" x14ac:dyDescent="0.35"/>
  <cols>
    <col min="1" max="1" width="14.86328125" customWidth="1"/>
    <col min="2" max="2" width="34.3984375" customWidth="1"/>
    <col min="3" max="3" width="8.86328125" customWidth="1"/>
    <col min="4" max="6" width="6.73046875" customWidth="1"/>
    <col min="7" max="7" width="13.3984375" style="15" customWidth="1"/>
    <col min="8" max="15" width="6.73046875" style="16" customWidth="1"/>
    <col min="16" max="1024" width="9.1328125" style="16"/>
  </cols>
  <sheetData>
    <row r="1" spans="1:1024" s="19" customFormat="1" ht="13.9" x14ac:dyDescent="0.4">
      <c r="A1" s="14" t="s">
        <v>147</v>
      </c>
      <c r="B1" s="14"/>
      <c r="C1" s="17"/>
      <c r="D1" s="18"/>
      <c r="E1" s="18"/>
      <c r="F1" s="18"/>
      <c r="G1" s="17"/>
      <c r="H1" s="18"/>
      <c r="I1" s="18"/>
      <c r="J1" s="18"/>
      <c r="K1" s="18"/>
      <c r="L1" s="18"/>
      <c r="M1" s="18"/>
      <c r="N1" s="18"/>
      <c r="O1" s="18"/>
    </row>
    <row r="2" spans="1:1024" s="19" customFormat="1" ht="13.9" x14ac:dyDescent="0.4">
      <c r="A2" s="20" t="s">
        <v>1</v>
      </c>
      <c r="B2" s="19" t="s">
        <v>125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024" s="19" customFormat="1" ht="13.9" x14ac:dyDescent="0.4">
      <c r="A3" s="13" t="s">
        <v>3</v>
      </c>
      <c r="B3" s="13"/>
      <c r="C3" s="22"/>
      <c r="G3" s="23"/>
    </row>
    <row r="4" spans="1:1024" s="19" customFormat="1" ht="13.9" x14ac:dyDescent="0.4">
      <c r="A4" s="13" t="s">
        <v>4</v>
      </c>
      <c r="B4" s="13"/>
      <c r="C4" s="13"/>
    </row>
    <row r="5" spans="1:1024" s="28" customFormat="1" ht="17.25" customHeight="1" x14ac:dyDescent="0.35">
      <c r="A5" s="12" t="s">
        <v>5</v>
      </c>
      <c r="B5" s="11" t="s">
        <v>6</v>
      </c>
      <c r="C5" s="10" t="s">
        <v>7</v>
      </c>
      <c r="D5" s="12" t="s">
        <v>8</v>
      </c>
      <c r="E5" s="12"/>
      <c r="F5" s="12"/>
      <c r="G5" s="9" t="s">
        <v>9</v>
      </c>
      <c r="H5" s="12" t="s">
        <v>10</v>
      </c>
      <c r="I5" s="12"/>
      <c r="J5" s="12"/>
      <c r="K5" s="12"/>
      <c r="L5" s="12" t="s">
        <v>11</v>
      </c>
      <c r="M5" s="12"/>
      <c r="N5" s="12"/>
      <c r="O5" s="12"/>
    </row>
    <row r="6" spans="1:1024" s="28" customFormat="1" ht="18" customHeight="1" x14ac:dyDescent="0.35">
      <c r="A6" s="12"/>
      <c r="B6" s="11"/>
      <c r="C6" s="10"/>
      <c r="D6" s="27" t="s">
        <v>12</v>
      </c>
      <c r="E6" s="27" t="s">
        <v>13</v>
      </c>
      <c r="F6" s="27" t="s">
        <v>14</v>
      </c>
      <c r="G6" s="9"/>
      <c r="H6" s="27" t="s">
        <v>15</v>
      </c>
      <c r="I6" s="27" t="s">
        <v>16</v>
      </c>
      <c r="J6" s="27" t="s">
        <v>17</v>
      </c>
      <c r="K6" s="27" t="s">
        <v>18</v>
      </c>
      <c r="L6" s="27" t="s">
        <v>19</v>
      </c>
      <c r="M6" s="27" t="s">
        <v>20</v>
      </c>
      <c r="N6" s="27" t="s">
        <v>21</v>
      </c>
      <c r="O6" s="27" t="s">
        <v>22</v>
      </c>
    </row>
    <row r="7" spans="1:1024" s="29" customFormat="1" ht="13.5" customHeight="1" x14ac:dyDescent="0.35">
      <c r="A7" s="8" t="s">
        <v>23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024" s="29" customFormat="1" ht="13.5" customHeight="1" x14ac:dyDescent="0.35">
      <c r="A8" s="24" t="s">
        <v>114</v>
      </c>
      <c r="B8" s="40" t="s">
        <v>148</v>
      </c>
      <c r="C8" s="78">
        <v>150</v>
      </c>
      <c r="D8" s="62">
        <v>2.2000000000000002</v>
      </c>
      <c r="E8" s="62">
        <v>2.68</v>
      </c>
      <c r="F8" s="62">
        <v>4.6100000000000003</v>
      </c>
      <c r="G8" s="79">
        <f>D8*4+E8*9+F8*4</f>
        <v>51.36</v>
      </c>
      <c r="H8" s="62">
        <v>2.7E-2</v>
      </c>
      <c r="I8" s="62">
        <v>0.49</v>
      </c>
      <c r="J8" s="62">
        <v>0.02</v>
      </c>
      <c r="K8" s="62">
        <v>0.01</v>
      </c>
      <c r="L8" s="62">
        <v>95.7</v>
      </c>
      <c r="M8" s="62">
        <v>68.2</v>
      </c>
      <c r="N8" s="62">
        <v>10.6</v>
      </c>
      <c r="O8" s="62">
        <v>0.09</v>
      </c>
    </row>
    <row r="9" spans="1:1024" s="28" customFormat="1" ht="18" customHeight="1" x14ac:dyDescent="0.35">
      <c r="A9" s="24">
        <v>14</v>
      </c>
      <c r="B9" s="40" t="s">
        <v>59</v>
      </c>
      <c r="C9" s="24">
        <v>10</v>
      </c>
      <c r="D9" s="24">
        <v>0.08</v>
      </c>
      <c r="E9" s="24">
        <v>7.2</v>
      </c>
      <c r="F9" s="24">
        <v>0.1</v>
      </c>
      <c r="G9" s="24">
        <v>66</v>
      </c>
      <c r="H9" s="39">
        <v>0</v>
      </c>
      <c r="I9" s="39">
        <v>0</v>
      </c>
      <c r="J9" s="39">
        <v>0.02</v>
      </c>
      <c r="K9" s="39">
        <v>0.05</v>
      </c>
      <c r="L9" s="39">
        <v>1.2</v>
      </c>
      <c r="M9" s="39">
        <v>1.5</v>
      </c>
      <c r="N9" s="39">
        <v>0</v>
      </c>
      <c r="O9" s="39">
        <v>0.01</v>
      </c>
      <c r="P9" s="36"/>
      <c r="AMJ9" s="37"/>
    </row>
    <row r="10" spans="1:1024" s="28" customFormat="1" ht="18" customHeight="1" x14ac:dyDescent="0.35">
      <c r="A10" s="24">
        <v>15</v>
      </c>
      <c r="B10" s="38" t="s">
        <v>116</v>
      </c>
      <c r="C10" s="26" t="s">
        <v>149</v>
      </c>
      <c r="D10" s="27">
        <v>2.2799999999999998</v>
      </c>
      <c r="E10" s="27">
        <v>2.94</v>
      </c>
      <c r="F10" s="27">
        <v>0</v>
      </c>
      <c r="G10" s="24">
        <v>36</v>
      </c>
      <c r="H10" s="39">
        <v>0</v>
      </c>
      <c r="I10" s="39">
        <v>0.06</v>
      </c>
      <c r="J10" s="39">
        <v>0.02</v>
      </c>
      <c r="K10" s="39">
        <v>0.02</v>
      </c>
      <c r="L10" s="39">
        <v>88</v>
      </c>
      <c r="M10" s="39">
        <v>50</v>
      </c>
      <c r="N10" s="39">
        <v>3.5</v>
      </c>
      <c r="O10" s="39">
        <v>0.1</v>
      </c>
      <c r="P10" s="36"/>
      <c r="AMJ10" s="37"/>
    </row>
    <row r="11" spans="1:1024" s="28" customFormat="1" ht="18" customHeight="1" x14ac:dyDescent="0.35">
      <c r="A11" s="24" t="s">
        <v>57</v>
      </c>
      <c r="B11" s="38" t="s">
        <v>58</v>
      </c>
      <c r="C11" s="26" t="s">
        <v>29</v>
      </c>
      <c r="D11" s="27">
        <v>3</v>
      </c>
      <c r="E11" s="27">
        <v>2.66</v>
      </c>
      <c r="F11" s="27">
        <v>13.18</v>
      </c>
      <c r="G11" s="79">
        <f>D11*4+E11*9+F11*4</f>
        <v>88.66</v>
      </c>
      <c r="H11" s="24">
        <v>0.03</v>
      </c>
      <c r="I11" s="24">
        <v>1.19</v>
      </c>
      <c r="J11" s="24">
        <v>0.02</v>
      </c>
      <c r="K11" s="24">
        <v>0</v>
      </c>
      <c r="L11" s="24">
        <v>114.17</v>
      </c>
      <c r="M11" s="24">
        <v>93.45</v>
      </c>
      <c r="N11" s="24">
        <v>15.99</v>
      </c>
      <c r="O11" s="24">
        <v>0.36</v>
      </c>
      <c r="P11" s="36"/>
      <c r="AMJ11" s="37"/>
    </row>
    <row r="12" spans="1:1024" s="41" customFormat="1" ht="18.2" customHeight="1" x14ac:dyDescent="0.35">
      <c r="A12" s="24" t="s">
        <v>30</v>
      </c>
      <c r="B12" s="40" t="s">
        <v>31</v>
      </c>
      <c r="C12" s="24">
        <v>20</v>
      </c>
      <c r="D12" s="24">
        <v>1.48</v>
      </c>
      <c r="E12" s="24">
        <v>0.16</v>
      </c>
      <c r="F12" s="24">
        <v>9.6</v>
      </c>
      <c r="G12" s="32">
        <v>45.76</v>
      </c>
      <c r="H12" s="39">
        <v>0.02</v>
      </c>
      <c r="I12" s="39">
        <f>-J12</f>
        <v>0</v>
      </c>
      <c r="J12" s="39">
        <v>0</v>
      </c>
      <c r="K12" s="39">
        <v>0.26</v>
      </c>
      <c r="L12" s="39">
        <v>4.5999999999999996</v>
      </c>
      <c r="M12" s="39">
        <v>17.399999999999999</v>
      </c>
      <c r="N12" s="39">
        <v>6.6</v>
      </c>
      <c r="O12" s="39">
        <v>0.22</v>
      </c>
      <c r="AMJ12" s="42"/>
    </row>
    <row r="13" spans="1:1024" s="64" customFormat="1" ht="14.2" customHeight="1" x14ac:dyDescent="0.35">
      <c r="A13" s="33" t="s">
        <v>30</v>
      </c>
      <c r="B13" s="77" t="s">
        <v>150</v>
      </c>
      <c r="C13" s="78">
        <v>10</v>
      </c>
      <c r="D13" s="62">
        <v>1.07</v>
      </c>
      <c r="E13" s="62">
        <v>0.12</v>
      </c>
      <c r="F13" s="62">
        <v>7.12</v>
      </c>
      <c r="G13" s="62">
        <v>33.9</v>
      </c>
      <c r="H13" s="80">
        <v>1.4999999999999999E-2</v>
      </c>
      <c r="I13" s="62">
        <v>0</v>
      </c>
      <c r="J13" s="62">
        <v>0</v>
      </c>
      <c r="K13" s="62">
        <v>0.16</v>
      </c>
      <c r="L13" s="62">
        <v>2.4</v>
      </c>
      <c r="M13" s="62">
        <v>9.1</v>
      </c>
      <c r="N13" s="62">
        <v>1.8</v>
      </c>
      <c r="O13" s="62">
        <v>0.16</v>
      </c>
    </row>
    <row r="14" spans="1:1024" s="47" customFormat="1" ht="18" customHeight="1" x14ac:dyDescent="0.35">
      <c r="A14" s="43"/>
      <c r="B14" s="44" t="s">
        <v>32</v>
      </c>
      <c r="C14" s="45">
        <f t="shared" ref="C14:O14" si="0">C13+C12+C11+C10+C9+C8</f>
        <v>350</v>
      </c>
      <c r="D14" s="46">
        <f t="shared" si="0"/>
        <v>10.11</v>
      </c>
      <c r="E14" s="46">
        <f t="shared" si="0"/>
        <v>15.760000000000002</v>
      </c>
      <c r="F14" s="46">
        <f t="shared" si="0"/>
        <v>34.61</v>
      </c>
      <c r="G14" s="46">
        <f t="shared" si="0"/>
        <v>321.68</v>
      </c>
      <c r="H14" s="46">
        <f t="shared" si="0"/>
        <v>9.1999999999999998E-2</v>
      </c>
      <c r="I14" s="46">
        <f t="shared" si="0"/>
        <v>1.74</v>
      </c>
      <c r="J14" s="46">
        <f t="shared" si="0"/>
        <v>0.08</v>
      </c>
      <c r="K14" s="46">
        <f t="shared" si="0"/>
        <v>0.5</v>
      </c>
      <c r="L14" s="46">
        <f t="shared" si="0"/>
        <v>306.07</v>
      </c>
      <c r="M14" s="46">
        <f t="shared" si="0"/>
        <v>239.64999999999998</v>
      </c>
      <c r="N14" s="46">
        <f t="shared" si="0"/>
        <v>38.49</v>
      </c>
      <c r="O14" s="46">
        <f t="shared" si="0"/>
        <v>0.94</v>
      </c>
    </row>
    <row r="15" spans="1:1024" s="29" customFormat="1" ht="13.5" customHeight="1" x14ac:dyDescent="0.35">
      <c r="A15" s="7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024" s="29" customFormat="1" ht="15" customHeight="1" x14ac:dyDescent="0.35">
      <c r="A16" s="60" t="s">
        <v>34</v>
      </c>
      <c r="B16" s="77" t="s">
        <v>35</v>
      </c>
      <c r="C16" s="33">
        <v>120</v>
      </c>
      <c r="D16" s="24">
        <v>1.08</v>
      </c>
      <c r="E16" s="24">
        <v>0.24</v>
      </c>
      <c r="F16" s="24">
        <v>9.7200000000000006</v>
      </c>
      <c r="G16" s="56">
        <v>51.6</v>
      </c>
      <c r="H16" s="24">
        <v>4.8000000000000001E-2</v>
      </c>
      <c r="I16" s="24">
        <v>72</v>
      </c>
      <c r="J16" s="24">
        <v>0</v>
      </c>
      <c r="K16" s="24">
        <v>0.24</v>
      </c>
      <c r="L16" s="24">
        <v>40.799999999999997</v>
      </c>
      <c r="M16" s="24">
        <v>27.6</v>
      </c>
      <c r="N16" s="24">
        <v>15.6</v>
      </c>
      <c r="O16" s="24">
        <v>0.36</v>
      </c>
      <c r="P16" s="50"/>
      <c r="AMJ16" s="114"/>
    </row>
    <row r="17" spans="1:1024" s="29" customFormat="1" ht="13.5" customHeight="1" x14ac:dyDescent="0.35">
      <c r="A17" s="24"/>
      <c r="B17" s="44" t="s">
        <v>36</v>
      </c>
      <c r="C17" s="45">
        <f t="shared" ref="C17:O17" si="1">SUM(C16:C16)</f>
        <v>120</v>
      </c>
      <c r="D17" s="51">
        <f t="shared" si="1"/>
        <v>1.08</v>
      </c>
      <c r="E17" s="51">
        <f t="shared" si="1"/>
        <v>0.24</v>
      </c>
      <c r="F17" s="51">
        <f t="shared" si="1"/>
        <v>9.7200000000000006</v>
      </c>
      <c r="G17" s="51">
        <f t="shared" si="1"/>
        <v>51.6</v>
      </c>
      <c r="H17" s="51">
        <f t="shared" si="1"/>
        <v>4.8000000000000001E-2</v>
      </c>
      <c r="I17" s="51">
        <f t="shared" si="1"/>
        <v>72</v>
      </c>
      <c r="J17" s="51">
        <f t="shared" si="1"/>
        <v>0</v>
      </c>
      <c r="K17" s="51">
        <f t="shared" si="1"/>
        <v>0.24</v>
      </c>
      <c r="L17" s="51">
        <f t="shared" si="1"/>
        <v>40.799999999999997</v>
      </c>
      <c r="M17" s="51">
        <f t="shared" si="1"/>
        <v>27.6</v>
      </c>
      <c r="N17" s="51">
        <f t="shared" si="1"/>
        <v>15.6</v>
      </c>
      <c r="O17" s="51">
        <f t="shared" si="1"/>
        <v>0.36</v>
      </c>
    </row>
    <row r="18" spans="1:1024" s="29" customFormat="1" ht="13.5" customHeight="1" x14ac:dyDescent="0.35">
      <c r="A18" s="7" t="s">
        <v>37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024" s="29" customFormat="1" ht="17.25" customHeight="1" x14ac:dyDescent="0.35">
      <c r="A19" s="24">
        <v>70</v>
      </c>
      <c r="B19" s="53" t="s">
        <v>64</v>
      </c>
      <c r="C19" s="54">
        <v>40</v>
      </c>
      <c r="D19" s="32">
        <v>0.44</v>
      </c>
      <c r="E19" s="32">
        <v>0.04</v>
      </c>
      <c r="F19" s="32">
        <v>1.4</v>
      </c>
      <c r="G19" s="32">
        <v>8</v>
      </c>
      <c r="H19" s="83">
        <v>4.0000000000000001E-3</v>
      </c>
      <c r="I19" s="32">
        <v>4.2</v>
      </c>
      <c r="J19" s="32">
        <v>0</v>
      </c>
      <c r="K19" s="32">
        <v>0.28000000000000003</v>
      </c>
      <c r="L19" s="32">
        <v>4</v>
      </c>
      <c r="M19" s="32">
        <v>14</v>
      </c>
      <c r="N19" s="32">
        <v>6</v>
      </c>
      <c r="O19" s="32">
        <v>0.32</v>
      </c>
      <c r="AMJ19" s="37"/>
    </row>
    <row r="20" spans="1:1024" s="29" customFormat="1" ht="15" customHeight="1" x14ac:dyDescent="0.35">
      <c r="A20" s="24" t="s">
        <v>39</v>
      </c>
      <c r="B20" s="59" t="s">
        <v>151</v>
      </c>
      <c r="C20" s="60">
        <v>150</v>
      </c>
      <c r="D20" s="32">
        <v>1.1599999999999999</v>
      </c>
      <c r="E20" s="32">
        <v>1.67</v>
      </c>
      <c r="F20" s="32">
        <v>7.27</v>
      </c>
      <c r="G20" s="79">
        <f>D20*4+E20*9+F20*4</f>
        <v>48.75</v>
      </c>
      <c r="H20" s="32">
        <v>0.05</v>
      </c>
      <c r="I20" s="32">
        <v>4.95</v>
      </c>
      <c r="J20" s="32">
        <v>0</v>
      </c>
      <c r="K20" s="32">
        <v>0.73</v>
      </c>
      <c r="L20" s="32">
        <v>16.02</v>
      </c>
      <c r="M20" s="32">
        <v>33.58</v>
      </c>
      <c r="N20" s="32">
        <v>13.66</v>
      </c>
      <c r="O20" s="32">
        <v>0.52</v>
      </c>
      <c r="P20" s="50"/>
      <c r="AMJ20" s="37"/>
    </row>
    <row r="21" spans="1:1024" s="64" customFormat="1" ht="18" customHeight="1" x14ac:dyDescent="0.35">
      <c r="A21" s="24" t="s">
        <v>152</v>
      </c>
      <c r="B21" s="40" t="s">
        <v>153</v>
      </c>
      <c r="C21" s="78">
        <v>150</v>
      </c>
      <c r="D21" s="62">
        <v>11.6</v>
      </c>
      <c r="E21" s="62">
        <v>7.4</v>
      </c>
      <c r="F21" s="62">
        <v>27.34</v>
      </c>
      <c r="G21" s="24">
        <f>D21*4+E21*9+F21*4</f>
        <v>222.36</v>
      </c>
      <c r="H21" s="62">
        <v>0.1</v>
      </c>
      <c r="I21" s="62">
        <v>4.5</v>
      </c>
      <c r="J21" s="62">
        <v>0.01</v>
      </c>
      <c r="K21" s="62">
        <v>0.36</v>
      </c>
      <c r="L21" s="62">
        <v>34.81</v>
      </c>
      <c r="M21" s="62">
        <v>129.1</v>
      </c>
      <c r="N21" s="62">
        <v>40.47</v>
      </c>
      <c r="O21" s="62">
        <v>1.41</v>
      </c>
    </row>
    <row r="22" spans="1:1024" s="29" customFormat="1" ht="26.85" customHeight="1" x14ac:dyDescent="0.35">
      <c r="A22" s="24" t="s">
        <v>30</v>
      </c>
      <c r="B22" s="86" t="s">
        <v>154</v>
      </c>
      <c r="C22" s="25" t="s">
        <v>29</v>
      </c>
      <c r="D22" s="24">
        <v>1.1200000000000001</v>
      </c>
      <c r="E22" s="24">
        <v>0</v>
      </c>
      <c r="F22" s="24">
        <v>17.2</v>
      </c>
      <c r="G22" s="79">
        <f>D22*4+E22*9+F22*4</f>
        <v>73.28</v>
      </c>
      <c r="H22" s="24">
        <v>0</v>
      </c>
      <c r="I22" s="24">
        <v>11.1</v>
      </c>
      <c r="J22" s="24">
        <v>0</v>
      </c>
      <c r="K22" s="24">
        <v>0.37</v>
      </c>
      <c r="L22" s="24">
        <v>26.02</v>
      </c>
      <c r="M22" s="24">
        <v>27</v>
      </c>
      <c r="N22" s="24">
        <v>9</v>
      </c>
      <c r="O22" s="24">
        <v>0.52</v>
      </c>
      <c r="P22" s="50"/>
      <c r="AMJ22" s="37"/>
    </row>
    <row r="23" spans="1:1024" s="41" customFormat="1" ht="18.2" customHeight="1" x14ac:dyDescent="0.35">
      <c r="A23" s="24" t="s">
        <v>30</v>
      </c>
      <c r="B23" s="40" t="s">
        <v>31</v>
      </c>
      <c r="C23" s="24">
        <v>20</v>
      </c>
      <c r="D23" s="24">
        <v>1.48</v>
      </c>
      <c r="E23" s="24">
        <v>0.16</v>
      </c>
      <c r="F23" s="24">
        <v>9.6</v>
      </c>
      <c r="G23" s="32">
        <v>45.76</v>
      </c>
      <c r="H23" s="39">
        <v>0.02</v>
      </c>
      <c r="I23" s="39">
        <f>-J23</f>
        <v>0</v>
      </c>
      <c r="J23" s="39">
        <v>0</v>
      </c>
      <c r="K23" s="39">
        <v>0.26</v>
      </c>
      <c r="L23" s="39">
        <v>4.5999999999999996</v>
      </c>
      <c r="M23" s="39">
        <v>17.399999999999999</v>
      </c>
      <c r="N23" s="39">
        <v>6.6</v>
      </c>
      <c r="O23" s="39">
        <v>0.22</v>
      </c>
      <c r="AMH23" s="42"/>
      <c r="AMI23"/>
      <c r="AMJ23"/>
    </row>
    <row r="24" spans="1:1024" s="58" customFormat="1" ht="20.100000000000001" customHeight="1" x14ac:dyDescent="0.35">
      <c r="A24" s="33" t="s">
        <v>30</v>
      </c>
      <c r="B24" s="65" t="s">
        <v>45</v>
      </c>
      <c r="C24" s="33">
        <v>30</v>
      </c>
      <c r="D24" s="32">
        <v>1.68</v>
      </c>
      <c r="E24" s="32">
        <v>0.33</v>
      </c>
      <c r="F24" s="32">
        <v>14.82</v>
      </c>
      <c r="G24" s="32">
        <f>D24*4+E24*9+F24*4</f>
        <v>68.97</v>
      </c>
      <c r="H24" s="32">
        <v>0.03</v>
      </c>
      <c r="I24" s="32">
        <v>0</v>
      </c>
      <c r="J24" s="32">
        <v>0</v>
      </c>
      <c r="K24" s="32">
        <v>0.27</v>
      </c>
      <c r="L24" s="32">
        <v>6.9</v>
      </c>
      <c r="M24" s="32">
        <v>31.8</v>
      </c>
      <c r="N24" s="32">
        <v>7.5</v>
      </c>
      <c r="O24" s="32">
        <v>0.93</v>
      </c>
      <c r="P24" s="57"/>
      <c r="AMJ24" s="37"/>
    </row>
    <row r="25" spans="1:1024" s="47" customFormat="1" ht="18" customHeight="1" x14ac:dyDescent="0.35">
      <c r="A25" s="43"/>
      <c r="B25" s="44" t="s">
        <v>46</v>
      </c>
      <c r="C25" s="45">
        <f t="shared" ref="C25:O25" si="2">C24+C23+C22+C21+C20+C19</f>
        <v>540</v>
      </c>
      <c r="D25" s="46">
        <f t="shared" si="2"/>
        <v>17.48</v>
      </c>
      <c r="E25" s="46">
        <f t="shared" si="2"/>
        <v>9.6</v>
      </c>
      <c r="F25" s="46">
        <f t="shared" si="2"/>
        <v>77.63000000000001</v>
      </c>
      <c r="G25" s="46">
        <f t="shared" si="2"/>
        <v>467.12</v>
      </c>
      <c r="H25" s="46">
        <f t="shared" si="2"/>
        <v>0.20400000000000001</v>
      </c>
      <c r="I25" s="46">
        <f t="shared" si="2"/>
        <v>24.75</v>
      </c>
      <c r="J25" s="46">
        <f t="shared" si="2"/>
        <v>0.01</v>
      </c>
      <c r="K25" s="46">
        <f t="shared" si="2"/>
        <v>2.27</v>
      </c>
      <c r="L25" s="46">
        <f t="shared" si="2"/>
        <v>92.35</v>
      </c>
      <c r="M25" s="46">
        <f t="shared" si="2"/>
        <v>252.88</v>
      </c>
      <c r="N25" s="46">
        <f t="shared" si="2"/>
        <v>83.23</v>
      </c>
      <c r="O25" s="46">
        <f t="shared" si="2"/>
        <v>3.92</v>
      </c>
    </row>
    <row r="26" spans="1:1024" s="29" customFormat="1" ht="13.5" customHeight="1" x14ac:dyDescent="0.35">
      <c r="A26" s="7" t="s">
        <v>47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024" s="29" customFormat="1" ht="18" customHeight="1" x14ac:dyDescent="0.35">
      <c r="A27" s="24">
        <v>45</v>
      </c>
      <c r="B27" s="86" t="s">
        <v>118</v>
      </c>
      <c r="C27" s="24">
        <v>30</v>
      </c>
      <c r="D27" s="24">
        <v>0.39</v>
      </c>
      <c r="E27" s="24">
        <v>1.52</v>
      </c>
      <c r="F27" s="24">
        <v>1.94</v>
      </c>
      <c r="G27" s="24">
        <v>18.12</v>
      </c>
      <c r="H27" s="80">
        <v>4.0000000000000001E-3</v>
      </c>
      <c r="I27" s="62">
        <v>2.0499999999999998</v>
      </c>
      <c r="J27" s="62">
        <v>0</v>
      </c>
      <c r="K27" s="62">
        <v>2.5099999999999998</v>
      </c>
      <c r="L27" s="62">
        <v>7.49</v>
      </c>
      <c r="M27" s="62">
        <v>8.49</v>
      </c>
      <c r="N27" s="62">
        <v>4.5199999999999996</v>
      </c>
      <c r="O27" s="62">
        <v>0.13</v>
      </c>
      <c r="P27" s="4"/>
      <c r="Q27" s="4"/>
      <c r="R27" s="4"/>
    </row>
    <row r="28" spans="1:1024" s="29" customFormat="1" ht="13.5" customHeight="1" x14ac:dyDescent="0.35">
      <c r="A28" s="24">
        <v>226</v>
      </c>
      <c r="B28" s="40" t="s">
        <v>155</v>
      </c>
      <c r="C28" s="78">
        <v>60</v>
      </c>
      <c r="D28" s="62">
        <v>10</v>
      </c>
      <c r="E28" s="62">
        <v>0.85</v>
      </c>
      <c r="F28" s="62">
        <v>0.5</v>
      </c>
      <c r="G28" s="24">
        <f>D28*4+E28*9+F28*4</f>
        <v>49.65</v>
      </c>
      <c r="H28" s="62">
        <v>0.03</v>
      </c>
      <c r="I28" s="62">
        <v>0.28000000000000003</v>
      </c>
      <c r="J28" s="80">
        <v>2.5999999999999999E-2</v>
      </c>
      <c r="K28" s="62">
        <v>0.27</v>
      </c>
      <c r="L28" s="62">
        <v>8.6999999999999993</v>
      </c>
      <c r="M28" s="62">
        <v>118.7</v>
      </c>
      <c r="N28" s="62">
        <v>25</v>
      </c>
      <c r="O28" s="62">
        <v>0.49</v>
      </c>
    </row>
    <row r="29" spans="1:1024" s="58" customFormat="1" ht="19.5" customHeight="1" x14ac:dyDescent="0.35">
      <c r="A29" s="24">
        <v>310</v>
      </c>
      <c r="B29" s="40" t="s">
        <v>156</v>
      </c>
      <c r="C29" s="78">
        <v>110</v>
      </c>
      <c r="D29" s="62">
        <v>2</v>
      </c>
      <c r="E29" s="62">
        <v>3.2</v>
      </c>
      <c r="F29" s="62">
        <v>16.899999999999999</v>
      </c>
      <c r="G29" s="24">
        <f>D29*4+E29*9+F29*4</f>
        <v>104.39999999999999</v>
      </c>
      <c r="H29" s="62">
        <v>0.11</v>
      </c>
      <c r="I29" s="62">
        <v>15.4</v>
      </c>
      <c r="J29" s="62">
        <v>0</v>
      </c>
      <c r="K29" s="62">
        <v>0.15</v>
      </c>
      <c r="L29" s="62">
        <v>10.74</v>
      </c>
      <c r="M29" s="62">
        <v>58.46</v>
      </c>
      <c r="N29" s="62">
        <v>21.5</v>
      </c>
      <c r="O29" s="62">
        <v>0.85</v>
      </c>
    </row>
    <row r="30" spans="1:1024" s="29" customFormat="1" ht="13.5" customHeight="1" x14ac:dyDescent="0.35">
      <c r="A30" s="24">
        <v>377</v>
      </c>
      <c r="B30" s="40" t="s">
        <v>75</v>
      </c>
      <c r="C30" s="78">
        <v>150</v>
      </c>
      <c r="D30" s="62">
        <v>0.1</v>
      </c>
      <c r="E30" s="62">
        <v>0.01</v>
      </c>
      <c r="F30" s="62">
        <v>11.4</v>
      </c>
      <c r="G30" s="79">
        <f>D30*4+E30*9+F30*4</f>
        <v>46.09</v>
      </c>
      <c r="H30" s="62">
        <v>0</v>
      </c>
      <c r="I30" s="62">
        <v>2.12</v>
      </c>
      <c r="J30" s="62">
        <v>0</v>
      </c>
      <c r="K30" s="62">
        <v>0</v>
      </c>
      <c r="L30" s="62">
        <v>10.65</v>
      </c>
      <c r="M30" s="62">
        <v>3.3</v>
      </c>
      <c r="N30" s="62">
        <v>1.8</v>
      </c>
      <c r="O30" s="62">
        <v>0.27</v>
      </c>
    </row>
    <row r="31" spans="1:1024" s="28" customFormat="1" ht="18" customHeight="1" x14ac:dyDescent="0.35">
      <c r="A31" s="24" t="s">
        <v>30</v>
      </c>
      <c r="B31" s="38" t="s">
        <v>45</v>
      </c>
      <c r="C31" s="26" t="s">
        <v>95</v>
      </c>
      <c r="D31" s="27">
        <v>1.1200000000000001</v>
      </c>
      <c r="E31" s="27">
        <v>0.22</v>
      </c>
      <c r="F31" s="27">
        <v>9.8800000000000008</v>
      </c>
      <c r="G31" s="24">
        <f>D31*4+E31*9+F31*4</f>
        <v>45.980000000000004</v>
      </c>
      <c r="H31" s="27">
        <v>2.5000000000000001E-2</v>
      </c>
      <c r="I31" s="27">
        <v>0</v>
      </c>
      <c r="J31" s="27">
        <v>0</v>
      </c>
      <c r="K31" s="27">
        <v>0.22500000000000001</v>
      </c>
      <c r="L31" s="27">
        <v>5.75</v>
      </c>
      <c r="M31" s="27">
        <v>26.5</v>
      </c>
      <c r="N31" s="27">
        <v>6.25</v>
      </c>
      <c r="O31" s="27">
        <v>0.77500000000000002</v>
      </c>
      <c r="P31" s="36"/>
      <c r="AMJ31" s="37"/>
    </row>
    <row r="32" spans="1:1024" s="69" customFormat="1" ht="19.45" customHeight="1" x14ac:dyDescent="0.35">
      <c r="A32" s="66">
        <v>401</v>
      </c>
      <c r="B32" s="67" t="s">
        <v>157</v>
      </c>
      <c r="C32" s="66">
        <v>65</v>
      </c>
      <c r="D32" s="68">
        <v>4</v>
      </c>
      <c r="E32" s="68">
        <v>5.0999999999999996</v>
      </c>
      <c r="F32" s="68">
        <v>27.8</v>
      </c>
      <c r="G32" s="24">
        <f>D32*4+E32*9+F32*4</f>
        <v>173.1</v>
      </c>
      <c r="H32" s="68">
        <v>0.09</v>
      </c>
      <c r="I32" s="68">
        <v>0.24</v>
      </c>
      <c r="J32" s="68">
        <v>0.01</v>
      </c>
      <c r="K32" s="68">
        <v>1.94</v>
      </c>
      <c r="L32" s="68">
        <v>51.1</v>
      </c>
      <c r="M32" s="68">
        <v>71.3</v>
      </c>
      <c r="N32" s="68">
        <v>19.7</v>
      </c>
      <c r="O32" s="68">
        <v>0.85</v>
      </c>
      <c r="AMJ32" s="37"/>
    </row>
    <row r="33" spans="1:1024" s="29" customFormat="1" ht="13.5" customHeight="1" x14ac:dyDescent="0.35">
      <c r="A33" s="24"/>
      <c r="B33" s="44" t="s">
        <v>50</v>
      </c>
      <c r="C33" s="45">
        <f t="shared" ref="C33:O33" si="3">C30+C29+C28+C27+C32+C31</f>
        <v>435</v>
      </c>
      <c r="D33" s="46">
        <f t="shared" si="3"/>
        <v>17.610000000000003</v>
      </c>
      <c r="E33" s="46">
        <f t="shared" si="3"/>
        <v>10.9</v>
      </c>
      <c r="F33" s="46">
        <f t="shared" si="3"/>
        <v>68.42</v>
      </c>
      <c r="G33" s="46">
        <f t="shared" si="3"/>
        <v>437.34000000000003</v>
      </c>
      <c r="H33" s="46">
        <f t="shared" si="3"/>
        <v>0.25900000000000001</v>
      </c>
      <c r="I33" s="46">
        <f t="shared" si="3"/>
        <v>20.09</v>
      </c>
      <c r="J33" s="46">
        <f t="shared" si="3"/>
        <v>3.5999999999999997E-2</v>
      </c>
      <c r="K33" s="46">
        <f t="shared" si="3"/>
        <v>5.0949999999999989</v>
      </c>
      <c r="L33" s="46">
        <f t="shared" si="3"/>
        <v>94.43</v>
      </c>
      <c r="M33" s="46">
        <f t="shared" si="3"/>
        <v>286.75</v>
      </c>
      <c r="N33" s="46">
        <f t="shared" si="3"/>
        <v>78.77</v>
      </c>
      <c r="O33" s="46">
        <f t="shared" si="3"/>
        <v>3.3650000000000002</v>
      </c>
    </row>
    <row r="34" spans="1:1024" s="47" customFormat="1" ht="18" customHeight="1" x14ac:dyDescent="0.35">
      <c r="A34" s="70"/>
      <c r="B34" s="44" t="s">
        <v>51</v>
      </c>
      <c r="C34" s="71"/>
      <c r="D34" s="72">
        <f t="shared" ref="D34:O34" si="4">D14+D17+D25+D33</f>
        <v>46.28</v>
      </c>
      <c r="E34" s="72">
        <f t="shared" si="4"/>
        <v>36.5</v>
      </c>
      <c r="F34" s="72">
        <f t="shared" si="4"/>
        <v>190.38</v>
      </c>
      <c r="G34" s="72">
        <f t="shared" si="4"/>
        <v>1277.7400000000002</v>
      </c>
      <c r="H34" s="72">
        <f t="shared" si="4"/>
        <v>0.60299999999999998</v>
      </c>
      <c r="I34" s="72">
        <f t="shared" si="4"/>
        <v>118.58</v>
      </c>
      <c r="J34" s="72">
        <f t="shared" si="4"/>
        <v>0.126</v>
      </c>
      <c r="K34" s="72">
        <f t="shared" si="4"/>
        <v>8.1049999999999986</v>
      </c>
      <c r="L34" s="72">
        <f t="shared" si="4"/>
        <v>533.65000000000009</v>
      </c>
      <c r="M34" s="72">
        <f t="shared" si="4"/>
        <v>806.88</v>
      </c>
      <c r="N34" s="72">
        <f t="shared" si="4"/>
        <v>216.08999999999997</v>
      </c>
      <c r="O34" s="72">
        <f t="shared" si="4"/>
        <v>8.5850000000000009</v>
      </c>
    </row>
    <row r="35" spans="1:1024" s="29" customFormat="1" ht="18" customHeight="1" x14ac:dyDescent="0.35">
      <c r="A35" s="93"/>
      <c r="B35" s="93"/>
      <c r="C35" s="93"/>
      <c r="D35" s="93"/>
      <c r="E35" s="93"/>
      <c r="F35" s="93"/>
      <c r="G35" s="93"/>
      <c r="H35" s="64"/>
    </row>
    <row r="36" spans="1:1024" s="94" customFormat="1" ht="18" customHeight="1" x14ac:dyDescent="0.3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37" spans="1:1024" ht="18.7" customHeight="1" x14ac:dyDescent="0.35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76"/>
      <c r="AMJ37"/>
    </row>
    <row r="38" spans="1:1024" s="94" customFormat="1" ht="18" customHeight="1" x14ac:dyDescent="0.35">
      <c r="A38" s="37"/>
      <c r="B38" s="37"/>
      <c r="C38" s="37"/>
      <c r="D38" s="37"/>
      <c r="E38" s="37"/>
      <c r="F38" s="37"/>
      <c r="G38" s="84"/>
    </row>
    <row r="39" spans="1:1024" s="94" customFormat="1" ht="18" customHeight="1" x14ac:dyDescent="0.35">
      <c r="A39" s="37"/>
      <c r="B39" s="37"/>
      <c r="C39" s="37"/>
      <c r="D39" s="37"/>
      <c r="E39" s="37"/>
      <c r="F39" s="37"/>
      <c r="G39" s="84"/>
    </row>
    <row r="40" spans="1:1024" s="94" customFormat="1" x14ac:dyDescent="0.35">
      <c r="A40" s="37"/>
      <c r="B40" s="37"/>
      <c r="C40" s="37"/>
      <c r="D40" s="37"/>
      <c r="E40" s="37"/>
      <c r="F40" s="37"/>
      <c r="G40" s="84"/>
    </row>
    <row r="41" spans="1:1024" s="94" customFormat="1" x14ac:dyDescent="0.35">
      <c r="A41" s="37"/>
      <c r="B41" s="37"/>
      <c r="C41" s="37"/>
      <c r="D41" s="37"/>
      <c r="E41" s="37"/>
      <c r="F41" s="37"/>
      <c r="G41" s="84"/>
    </row>
    <row r="42" spans="1:1024" s="94" customFormat="1" x14ac:dyDescent="0.35">
      <c r="A42" s="37"/>
      <c r="B42" s="37"/>
      <c r="C42" s="37"/>
      <c r="D42" s="37"/>
      <c r="E42" s="37"/>
      <c r="F42" s="37"/>
      <c r="G42" s="84"/>
    </row>
    <row r="43" spans="1:1024" s="94" customFormat="1" x14ac:dyDescent="0.35">
      <c r="A43" s="37"/>
      <c r="B43" s="37"/>
      <c r="C43" s="37"/>
      <c r="D43" s="37"/>
      <c r="E43" s="37"/>
      <c r="F43" s="37"/>
      <c r="G43" s="84"/>
    </row>
    <row r="44" spans="1:1024" s="94" customFormat="1" x14ac:dyDescent="0.35">
      <c r="A44" s="37"/>
      <c r="B44" s="37"/>
      <c r="C44" s="37"/>
      <c r="D44" s="37"/>
      <c r="E44" s="37"/>
      <c r="F44" s="37"/>
      <c r="G44" s="84"/>
    </row>
    <row r="45" spans="1:1024" s="94" customFormat="1" x14ac:dyDescent="0.35">
      <c r="A45" s="37"/>
      <c r="B45" s="37"/>
      <c r="C45" s="37"/>
      <c r="D45" s="37"/>
      <c r="E45" s="37"/>
      <c r="F45" s="37"/>
      <c r="G45" s="84"/>
    </row>
    <row r="46" spans="1:1024" s="94" customFormat="1" x14ac:dyDescent="0.35">
      <c r="A46" s="37"/>
      <c r="B46" s="37"/>
      <c r="C46" s="37"/>
      <c r="D46" s="37"/>
      <c r="E46" s="37"/>
      <c r="F46" s="37"/>
      <c r="G46" s="84"/>
    </row>
    <row r="47" spans="1:1024" s="94" customFormat="1" x14ac:dyDescent="0.35">
      <c r="A47" s="37"/>
      <c r="B47" s="37"/>
      <c r="C47" s="37"/>
      <c r="D47" s="37"/>
      <c r="E47" s="37"/>
      <c r="F47" s="37"/>
      <c r="G47" s="84"/>
    </row>
    <row r="48" spans="1:1024" s="94" customFormat="1" x14ac:dyDescent="0.35">
      <c r="A48" s="37"/>
      <c r="B48" s="37"/>
      <c r="C48" s="37"/>
      <c r="D48" s="37"/>
      <c r="E48" s="37"/>
      <c r="F48" s="37"/>
      <c r="G48" s="84"/>
    </row>
    <row r="49" spans="1:7" s="94" customFormat="1" x14ac:dyDescent="0.35">
      <c r="A49" s="37"/>
      <c r="B49" s="37"/>
      <c r="C49" s="37"/>
      <c r="D49" s="37"/>
      <c r="E49" s="37"/>
      <c r="F49" s="37"/>
      <c r="G49" s="84"/>
    </row>
    <row r="50" spans="1:7" s="94" customFormat="1" x14ac:dyDescent="0.35">
      <c r="A50" s="37"/>
      <c r="B50" s="37"/>
      <c r="C50" s="37"/>
      <c r="D50" s="37"/>
      <c r="E50" s="37"/>
      <c r="F50" s="37"/>
      <c r="G50" s="84"/>
    </row>
    <row r="51" spans="1:7" s="94" customFormat="1" x14ac:dyDescent="0.35">
      <c r="A51" s="37"/>
      <c r="B51" s="37"/>
      <c r="C51" s="37"/>
      <c r="D51" s="37"/>
      <c r="E51" s="37"/>
      <c r="F51" s="37"/>
      <c r="G51" s="84"/>
    </row>
    <row r="52" spans="1:7" s="94" customFormat="1" x14ac:dyDescent="0.35">
      <c r="A52" s="37"/>
      <c r="B52" s="37"/>
      <c r="C52" s="37"/>
      <c r="D52" s="37"/>
      <c r="E52" s="37"/>
      <c r="F52" s="37"/>
      <c r="G52" s="84"/>
    </row>
    <row r="53" spans="1:7" s="94" customFormat="1" x14ac:dyDescent="0.35">
      <c r="A53" s="37"/>
      <c r="B53" s="37"/>
      <c r="C53" s="37"/>
      <c r="D53" s="37"/>
      <c r="E53" s="37"/>
      <c r="F53" s="37"/>
      <c r="G53" s="84"/>
    </row>
    <row r="54" spans="1:7" s="94" customFormat="1" x14ac:dyDescent="0.35">
      <c r="A54" s="37"/>
      <c r="B54" s="37"/>
      <c r="C54" s="37"/>
      <c r="D54" s="37"/>
      <c r="E54" s="37"/>
      <c r="F54" s="37"/>
      <c r="G54" s="84"/>
    </row>
    <row r="55" spans="1:7" s="94" customFormat="1" x14ac:dyDescent="0.35">
      <c r="A55" s="37"/>
      <c r="B55" s="37"/>
      <c r="C55" s="37"/>
      <c r="D55" s="37"/>
      <c r="E55" s="37"/>
      <c r="F55" s="37"/>
      <c r="G55" s="84"/>
    </row>
    <row r="56" spans="1:7" s="94" customFormat="1" x14ac:dyDescent="0.35">
      <c r="A56" s="37"/>
      <c r="B56" s="37"/>
      <c r="C56" s="37"/>
      <c r="D56" s="37"/>
      <c r="E56" s="37"/>
      <c r="F56" s="37"/>
      <c r="G56" s="84"/>
    </row>
    <row r="57" spans="1:7" s="94" customFormat="1" x14ac:dyDescent="0.35">
      <c r="A57" s="37"/>
      <c r="B57" s="37"/>
      <c r="C57" s="37"/>
      <c r="D57" s="37"/>
      <c r="E57" s="37"/>
      <c r="F57" s="37"/>
      <c r="G57" s="84"/>
    </row>
    <row r="58" spans="1:7" s="94" customFormat="1" x14ac:dyDescent="0.35">
      <c r="A58" s="37"/>
      <c r="B58" s="37"/>
      <c r="C58" s="37"/>
      <c r="D58" s="37"/>
      <c r="E58" s="37"/>
      <c r="F58" s="37"/>
      <c r="G58" s="84"/>
    </row>
    <row r="59" spans="1:7" s="94" customFormat="1" x14ac:dyDescent="0.35">
      <c r="A59" s="37"/>
      <c r="B59" s="37"/>
      <c r="C59" s="37"/>
      <c r="D59" s="37"/>
      <c r="E59" s="37"/>
      <c r="F59" s="37"/>
      <c r="G59" s="84"/>
    </row>
    <row r="60" spans="1:7" s="94" customFormat="1" x14ac:dyDescent="0.35">
      <c r="A60" s="37"/>
      <c r="B60" s="37"/>
      <c r="C60" s="37"/>
      <c r="D60" s="37"/>
      <c r="E60" s="37"/>
      <c r="F60" s="37"/>
      <c r="G60" s="84"/>
    </row>
    <row r="61" spans="1:7" s="94" customFormat="1" x14ac:dyDescent="0.35">
      <c r="A61" s="37"/>
      <c r="B61" s="37"/>
      <c r="C61" s="37"/>
      <c r="D61"/>
      <c r="E61"/>
      <c r="F61"/>
      <c r="G61" s="15"/>
    </row>
    <row r="62" spans="1:7" s="94" customFormat="1" x14ac:dyDescent="0.35">
      <c r="A62" s="37"/>
      <c r="B62" s="37"/>
      <c r="C62" s="37"/>
      <c r="D62"/>
      <c r="E62"/>
      <c r="F62"/>
      <c r="G62" s="15"/>
    </row>
    <row r="63" spans="1:7" s="94" customFormat="1" x14ac:dyDescent="0.35">
      <c r="A63" s="37"/>
      <c r="B63" s="37"/>
      <c r="C63" s="37"/>
      <c r="D63"/>
      <c r="E63"/>
      <c r="F63"/>
      <c r="G63" s="15"/>
    </row>
  </sheetData>
  <mergeCells count="16">
    <mergeCell ref="A15:O15"/>
    <mergeCell ref="A18:O18"/>
    <mergeCell ref="A26:O26"/>
    <mergeCell ref="P27:R27"/>
    <mergeCell ref="A37:O37"/>
    <mergeCell ref="D5:F5"/>
    <mergeCell ref="G5:G6"/>
    <mergeCell ref="H5:K5"/>
    <mergeCell ref="L5:O5"/>
    <mergeCell ref="A7:O7"/>
    <mergeCell ref="A1:B1"/>
    <mergeCell ref="A3:B3"/>
    <mergeCell ref="A4:C4"/>
    <mergeCell ref="A5:A6"/>
    <mergeCell ref="B5:B6"/>
    <mergeCell ref="C5:C6"/>
  </mergeCells>
  <pageMargins left="0.39374999999999999" right="0.39374999999999999" top="0.196527777777778" bottom="0.196527777777778" header="0.511811023622047" footer="0.511811023622047"/>
  <pageSetup paperSize="9" scale="95" orientation="landscape" horizontalDpi="300" verticalDpi="300" r:id="rId1"/>
  <colBreaks count="1" manualBreakCount="1">
    <brk id="1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J53"/>
  <sheetViews>
    <sheetView view="pageBreakPreview" zoomScale="60" zoomScaleNormal="100" workbookViewId="0">
      <selection activeCell="A33" sqref="A33"/>
    </sheetView>
  </sheetViews>
  <sheetFormatPr defaultColWidth="9.1328125" defaultRowHeight="12.75" x14ac:dyDescent="0.35"/>
  <cols>
    <col min="1" max="1" width="13.46484375" customWidth="1"/>
    <col min="2" max="2" width="34.3984375" customWidth="1"/>
    <col min="3" max="3" width="8.86328125" customWidth="1"/>
    <col min="4" max="6" width="6.73046875" customWidth="1"/>
    <col min="7" max="7" width="13.3984375" style="15" customWidth="1"/>
    <col min="8" max="15" width="6.73046875" style="16" customWidth="1"/>
    <col min="16" max="1024" width="9.1328125" style="16"/>
  </cols>
  <sheetData>
    <row r="1" spans="1:1024" s="19" customFormat="1" ht="13.9" x14ac:dyDescent="0.4">
      <c r="A1" s="14" t="s">
        <v>158</v>
      </c>
      <c r="B1" s="14"/>
      <c r="C1" s="17"/>
      <c r="D1" s="18"/>
      <c r="E1" s="18"/>
      <c r="F1" s="18"/>
      <c r="G1" s="17"/>
      <c r="H1" s="18"/>
      <c r="I1" s="18"/>
      <c r="J1" s="18"/>
      <c r="K1" s="18"/>
      <c r="L1" s="18"/>
      <c r="M1" s="18"/>
      <c r="N1" s="18"/>
      <c r="O1" s="18"/>
    </row>
    <row r="2" spans="1:1024" s="19" customFormat="1" ht="13.9" x14ac:dyDescent="0.4">
      <c r="A2" s="20" t="s">
        <v>1</v>
      </c>
      <c r="B2" s="19" t="s">
        <v>125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024" s="19" customFormat="1" ht="13.9" x14ac:dyDescent="0.4">
      <c r="A3" s="13" t="s">
        <v>3</v>
      </c>
      <c r="B3" s="13"/>
      <c r="C3" s="22"/>
      <c r="G3" s="23"/>
    </row>
    <row r="4" spans="1:1024" s="19" customFormat="1" ht="13.9" x14ac:dyDescent="0.4">
      <c r="A4" s="13" t="s">
        <v>4</v>
      </c>
      <c r="B4" s="13"/>
      <c r="C4" s="13"/>
    </row>
    <row r="5" spans="1:1024" s="28" customFormat="1" ht="17.25" customHeight="1" x14ac:dyDescent="0.35">
      <c r="A5" s="12" t="s">
        <v>5</v>
      </c>
      <c r="B5" s="11" t="s">
        <v>6</v>
      </c>
      <c r="C5" s="10" t="s">
        <v>7</v>
      </c>
      <c r="D5" s="12" t="s">
        <v>8</v>
      </c>
      <c r="E5" s="12"/>
      <c r="F5" s="12"/>
      <c r="G5" s="9" t="s">
        <v>9</v>
      </c>
      <c r="H5" s="12" t="s">
        <v>10</v>
      </c>
      <c r="I5" s="12"/>
      <c r="J5" s="12"/>
      <c r="K5" s="12"/>
      <c r="L5" s="12" t="s">
        <v>11</v>
      </c>
      <c r="M5" s="12"/>
      <c r="N5" s="12"/>
      <c r="O5" s="12"/>
    </row>
    <row r="6" spans="1:1024" s="28" customFormat="1" ht="18" customHeight="1" x14ac:dyDescent="0.35">
      <c r="A6" s="12"/>
      <c r="B6" s="11"/>
      <c r="C6" s="10"/>
      <c r="D6" s="27" t="s">
        <v>12</v>
      </c>
      <c r="E6" s="27" t="s">
        <v>13</v>
      </c>
      <c r="F6" s="27" t="s">
        <v>14</v>
      </c>
      <c r="G6" s="9"/>
      <c r="H6" s="27" t="s">
        <v>15</v>
      </c>
      <c r="I6" s="27" t="s">
        <v>16</v>
      </c>
      <c r="J6" s="27" t="s">
        <v>17</v>
      </c>
      <c r="K6" s="27" t="s">
        <v>18</v>
      </c>
      <c r="L6" s="27" t="s">
        <v>19</v>
      </c>
      <c r="M6" s="27" t="s">
        <v>20</v>
      </c>
      <c r="N6" s="27" t="s">
        <v>21</v>
      </c>
      <c r="O6" s="27" t="s">
        <v>22</v>
      </c>
    </row>
    <row r="7" spans="1:1024" s="29" customFormat="1" ht="13.5" customHeight="1" x14ac:dyDescent="0.35">
      <c r="A7" s="8" t="s">
        <v>23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024" s="29" customFormat="1" ht="13.5" customHeight="1" x14ac:dyDescent="0.35">
      <c r="A8" s="24" t="s">
        <v>159</v>
      </c>
      <c r="B8" s="40" t="s">
        <v>160</v>
      </c>
      <c r="C8" s="24">
        <v>50</v>
      </c>
      <c r="D8" s="24">
        <v>0.16</v>
      </c>
      <c r="E8" s="24">
        <v>0.17</v>
      </c>
      <c r="F8" s="24">
        <v>4.87</v>
      </c>
      <c r="G8" s="24">
        <f>D8*4+E8*9+F8*4</f>
        <v>21.65</v>
      </c>
      <c r="H8" s="24">
        <v>0.01</v>
      </c>
      <c r="I8" s="24">
        <v>2.2999999999999998</v>
      </c>
      <c r="J8" s="24">
        <v>0</v>
      </c>
      <c r="K8" s="24">
        <v>0.09</v>
      </c>
      <c r="L8" s="24">
        <v>8.26</v>
      </c>
      <c r="M8" s="24">
        <v>5.0599999999999996</v>
      </c>
      <c r="N8" s="24">
        <v>4.0999999999999996</v>
      </c>
      <c r="O8" s="24">
        <v>1.01</v>
      </c>
      <c r="P8" s="50"/>
      <c r="Q8" s="50"/>
      <c r="AMJ8" s="37"/>
    </row>
    <row r="9" spans="1:1024" s="29" customFormat="1" ht="13.5" customHeight="1" x14ac:dyDescent="0.35">
      <c r="A9" s="24" t="s">
        <v>161</v>
      </c>
      <c r="B9" s="40" t="s">
        <v>162</v>
      </c>
      <c r="C9" s="78">
        <v>150</v>
      </c>
      <c r="D9" s="62">
        <v>2.2000000000000002</v>
      </c>
      <c r="E9" s="62">
        <v>2.68</v>
      </c>
      <c r="F9" s="62">
        <v>4.6100000000000003</v>
      </c>
      <c r="G9" s="24">
        <f>D9*4+E9*9+F9*4</f>
        <v>51.36</v>
      </c>
      <c r="H9" s="62">
        <v>2.7E-2</v>
      </c>
      <c r="I9" s="62">
        <v>0.49</v>
      </c>
      <c r="J9" s="62">
        <v>0.02</v>
      </c>
      <c r="K9" s="62">
        <v>0.01</v>
      </c>
      <c r="L9" s="62">
        <v>95.7</v>
      </c>
      <c r="M9" s="62">
        <v>68.2</v>
      </c>
      <c r="N9" s="62">
        <v>10.6</v>
      </c>
      <c r="O9" s="62">
        <v>0.09</v>
      </c>
    </row>
    <row r="10" spans="1:1024" s="28" customFormat="1" ht="18" customHeight="1" x14ac:dyDescent="0.35">
      <c r="A10" s="24">
        <v>15</v>
      </c>
      <c r="B10" s="38" t="s">
        <v>116</v>
      </c>
      <c r="C10" s="26" t="s">
        <v>149</v>
      </c>
      <c r="D10" s="27">
        <v>2.2799999999999998</v>
      </c>
      <c r="E10" s="27">
        <v>2.94</v>
      </c>
      <c r="F10" s="27">
        <v>0</v>
      </c>
      <c r="G10" s="24">
        <v>36</v>
      </c>
      <c r="H10" s="39">
        <v>0</v>
      </c>
      <c r="I10" s="39">
        <v>0.06</v>
      </c>
      <c r="J10" s="39">
        <v>0.02</v>
      </c>
      <c r="K10" s="39">
        <v>0.02</v>
      </c>
      <c r="L10" s="39">
        <v>88</v>
      </c>
      <c r="M10" s="39">
        <v>50</v>
      </c>
      <c r="N10" s="39">
        <v>3.5</v>
      </c>
      <c r="O10" s="39">
        <v>0.1</v>
      </c>
      <c r="P10" s="36"/>
      <c r="AMJ10" s="37"/>
    </row>
    <row r="11" spans="1:1024" s="28" customFormat="1" ht="18" customHeight="1" x14ac:dyDescent="0.35">
      <c r="A11" s="24">
        <v>14</v>
      </c>
      <c r="B11" s="40" t="s">
        <v>59</v>
      </c>
      <c r="C11" s="24">
        <v>5</v>
      </c>
      <c r="D11" s="24">
        <v>0.04</v>
      </c>
      <c r="E11" s="24">
        <v>3.6</v>
      </c>
      <c r="F11" s="24">
        <v>0.05</v>
      </c>
      <c r="G11" s="24">
        <v>33</v>
      </c>
      <c r="H11" s="39">
        <v>0</v>
      </c>
      <c r="I11" s="39">
        <v>0</v>
      </c>
      <c r="J11" s="39">
        <v>0.02</v>
      </c>
      <c r="K11" s="39">
        <v>0.05</v>
      </c>
      <c r="L11" s="39">
        <v>1.2</v>
      </c>
      <c r="M11" s="39">
        <v>1.5</v>
      </c>
      <c r="N11" s="39">
        <v>0</v>
      </c>
      <c r="O11" s="39">
        <v>0.01</v>
      </c>
      <c r="P11" s="36"/>
      <c r="AMJ11" s="37"/>
    </row>
    <row r="12" spans="1:1024" s="29" customFormat="1" ht="12" customHeight="1" x14ac:dyDescent="0.35">
      <c r="A12" s="24" t="s">
        <v>82</v>
      </c>
      <c r="B12" s="61" t="s">
        <v>83</v>
      </c>
      <c r="C12" s="78">
        <v>150</v>
      </c>
      <c r="D12" s="62">
        <v>2.37</v>
      </c>
      <c r="E12" s="62">
        <v>2.0099999999999998</v>
      </c>
      <c r="F12" s="62">
        <v>11.96</v>
      </c>
      <c r="G12" s="92">
        <f>D12*4+E12*9+F12*4</f>
        <v>75.41</v>
      </c>
      <c r="H12" s="62">
        <v>0.03</v>
      </c>
      <c r="I12" s="62">
        <v>0.97</v>
      </c>
      <c r="J12" s="62">
        <v>0.01</v>
      </c>
      <c r="K12" s="62">
        <v>0</v>
      </c>
      <c r="L12" s="62">
        <v>94.33</v>
      </c>
      <c r="M12" s="62">
        <v>67.5</v>
      </c>
      <c r="N12" s="62">
        <v>10.5</v>
      </c>
      <c r="O12" s="62">
        <v>0.1</v>
      </c>
    </row>
    <row r="13" spans="1:1024" s="41" customFormat="1" ht="18.2" customHeight="1" x14ac:dyDescent="0.35">
      <c r="A13" s="24" t="s">
        <v>30</v>
      </c>
      <c r="B13" s="40" t="s">
        <v>31</v>
      </c>
      <c r="C13" s="24">
        <v>20</v>
      </c>
      <c r="D13" s="24">
        <v>1.48</v>
      </c>
      <c r="E13" s="24">
        <v>0.16</v>
      </c>
      <c r="F13" s="24">
        <v>9.6</v>
      </c>
      <c r="G13" s="32">
        <v>45.76</v>
      </c>
      <c r="H13" s="39">
        <v>0.02</v>
      </c>
      <c r="I13" s="39">
        <f>-J13</f>
        <v>0</v>
      </c>
      <c r="J13" s="39">
        <v>0</v>
      </c>
      <c r="K13" s="39">
        <v>0.26</v>
      </c>
      <c r="L13" s="39">
        <v>4.5999999999999996</v>
      </c>
      <c r="M13" s="39">
        <v>17.399999999999999</v>
      </c>
      <c r="N13" s="39">
        <v>6.6</v>
      </c>
      <c r="O13" s="39">
        <v>0.22</v>
      </c>
      <c r="AMJ13" s="42"/>
    </row>
    <row r="14" spans="1:1024" s="47" customFormat="1" ht="18" customHeight="1" x14ac:dyDescent="0.35">
      <c r="A14" s="43"/>
      <c r="B14" s="44" t="s">
        <v>32</v>
      </c>
      <c r="C14" s="45">
        <f t="shared" ref="C14:O14" si="0">C13+C12+C10+C9+C8+C11</f>
        <v>385</v>
      </c>
      <c r="D14" s="46">
        <f t="shared" si="0"/>
        <v>8.5299999999999994</v>
      </c>
      <c r="E14" s="46">
        <f t="shared" si="0"/>
        <v>11.559999999999999</v>
      </c>
      <c r="F14" s="46">
        <f t="shared" si="0"/>
        <v>31.090000000000003</v>
      </c>
      <c r="G14" s="46">
        <f t="shared" si="0"/>
        <v>263.17999999999995</v>
      </c>
      <c r="H14" s="46">
        <f t="shared" si="0"/>
        <v>8.6999999999999994E-2</v>
      </c>
      <c r="I14" s="46">
        <f t="shared" si="0"/>
        <v>3.82</v>
      </c>
      <c r="J14" s="46">
        <f t="shared" si="0"/>
        <v>7.0000000000000007E-2</v>
      </c>
      <c r="K14" s="46">
        <f t="shared" si="0"/>
        <v>0.43</v>
      </c>
      <c r="L14" s="46">
        <f t="shared" si="0"/>
        <v>292.08999999999997</v>
      </c>
      <c r="M14" s="46">
        <f t="shared" si="0"/>
        <v>209.66000000000003</v>
      </c>
      <c r="N14" s="46">
        <f t="shared" si="0"/>
        <v>35.300000000000004</v>
      </c>
      <c r="O14" s="46">
        <f t="shared" si="0"/>
        <v>1.53</v>
      </c>
    </row>
    <row r="15" spans="1:1024" s="29" customFormat="1" ht="13.5" customHeight="1" x14ac:dyDescent="0.35">
      <c r="A15" s="7" t="s">
        <v>33</v>
      </c>
      <c r="B15" s="7"/>
      <c r="C15" s="7"/>
      <c r="D15" s="7"/>
      <c r="E15" s="7"/>
      <c r="F15" s="7"/>
      <c r="G15" s="7">
        <f>SUM(G14:G14)</f>
        <v>263.17999999999995</v>
      </c>
      <c r="H15" s="7"/>
      <c r="I15" s="7"/>
      <c r="J15" s="7"/>
      <c r="K15" s="7"/>
      <c r="L15" s="7"/>
      <c r="M15" s="7"/>
      <c r="N15" s="7"/>
      <c r="O15" s="7"/>
    </row>
    <row r="16" spans="1:1024" s="58" customFormat="1" ht="23.85" customHeight="1" x14ac:dyDescent="0.35">
      <c r="A16" s="33">
        <v>386</v>
      </c>
      <c r="B16" s="77" t="s">
        <v>84</v>
      </c>
      <c r="C16" s="33">
        <v>150</v>
      </c>
      <c r="D16" s="32">
        <v>4.3499999999999996</v>
      </c>
      <c r="E16" s="32">
        <v>3.75</v>
      </c>
      <c r="F16" s="32">
        <v>6.3</v>
      </c>
      <c r="G16" s="79">
        <f>D16*4+E16*9+F16*4</f>
        <v>76.349999999999994</v>
      </c>
      <c r="H16" s="32">
        <v>0.03</v>
      </c>
      <c r="I16" s="32">
        <v>0.45</v>
      </c>
      <c r="J16" s="32">
        <v>0.03</v>
      </c>
      <c r="K16" s="32">
        <v>0</v>
      </c>
      <c r="L16" s="32">
        <v>186</v>
      </c>
      <c r="M16" s="32">
        <v>138</v>
      </c>
      <c r="N16" s="32">
        <v>21</v>
      </c>
      <c r="O16" s="32">
        <v>0.15</v>
      </c>
      <c r="AMJ16" s="37"/>
    </row>
    <row r="17" spans="1:1024" s="29" customFormat="1" ht="13.5" customHeight="1" x14ac:dyDescent="0.35">
      <c r="A17" s="24"/>
      <c r="B17" s="44" t="s">
        <v>36</v>
      </c>
      <c r="C17" s="45">
        <f t="shared" ref="C17:O17" si="1">SUM(C16:C16)</f>
        <v>150</v>
      </c>
      <c r="D17" s="51">
        <f t="shared" si="1"/>
        <v>4.3499999999999996</v>
      </c>
      <c r="E17" s="51">
        <f t="shared" si="1"/>
        <v>3.75</v>
      </c>
      <c r="F17" s="51">
        <f t="shared" si="1"/>
        <v>6.3</v>
      </c>
      <c r="G17" s="51">
        <f t="shared" si="1"/>
        <v>76.349999999999994</v>
      </c>
      <c r="H17" s="51">
        <f t="shared" si="1"/>
        <v>0.03</v>
      </c>
      <c r="I17" s="51">
        <f t="shared" si="1"/>
        <v>0.45</v>
      </c>
      <c r="J17" s="51">
        <f t="shared" si="1"/>
        <v>0.03</v>
      </c>
      <c r="K17" s="51">
        <f t="shared" si="1"/>
        <v>0</v>
      </c>
      <c r="L17" s="51">
        <f t="shared" si="1"/>
        <v>186</v>
      </c>
      <c r="M17" s="51">
        <f t="shared" si="1"/>
        <v>138</v>
      </c>
      <c r="N17" s="51">
        <f t="shared" si="1"/>
        <v>21</v>
      </c>
      <c r="O17" s="51">
        <f t="shared" si="1"/>
        <v>0.15</v>
      </c>
    </row>
    <row r="18" spans="1:1024" s="29" customFormat="1" ht="13.5" customHeight="1" x14ac:dyDescent="0.35">
      <c r="A18" s="7" t="s">
        <v>37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024" s="29" customFormat="1" ht="15" customHeight="1" x14ac:dyDescent="0.35">
      <c r="A19" s="95" t="s">
        <v>97</v>
      </c>
      <c r="B19" s="96" t="s">
        <v>98</v>
      </c>
      <c r="C19" s="95">
        <v>30</v>
      </c>
      <c r="D19" s="97">
        <v>0.36</v>
      </c>
      <c r="E19" s="97">
        <v>2.1</v>
      </c>
      <c r="F19" s="97">
        <v>2.2200000000000002</v>
      </c>
      <c r="G19" s="98">
        <v>29.1</v>
      </c>
      <c r="H19" s="27">
        <v>4.4999999999999997E-3</v>
      </c>
      <c r="I19" s="27">
        <v>2.1</v>
      </c>
      <c r="J19" s="27">
        <v>0</v>
      </c>
      <c r="K19" s="27">
        <v>0.93</v>
      </c>
      <c r="L19" s="27">
        <v>12.3</v>
      </c>
      <c r="M19" s="99">
        <v>11.1</v>
      </c>
      <c r="N19" s="99">
        <v>4.5</v>
      </c>
      <c r="O19" s="99">
        <v>0.21</v>
      </c>
      <c r="P19" s="50"/>
      <c r="AMJ19" s="37"/>
    </row>
    <row r="20" spans="1:1024" s="29" customFormat="1" ht="15" customHeight="1" x14ac:dyDescent="0.35">
      <c r="A20" s="24">
        <v>81</v>
      </c>
      <c r="B20" s="59" t="s">
        <v>163</v>
      </c>
      <c r="C20" s="60">
        <v>150</v>
      </c>
      <c r="D20" s="32">
        <v>0.95</v>
      </c>
      <c r="E20" s="32">
        <v>3.66</v>
      </c>
      <c r="F20" s="32">
        <v>5.14</v>
      </c>
      <c r="G20" s="79">
        <f>D20*4+E20*9+F20*4</f>
        <v>57.3</v>
      </c>
      <c r="H20" s="32">
        <v>0.02</v>
      </c>
      <c r="I20" s="32">
        <v>6.55</v>
      </c>
      <c r="J20" s="32">
        <v>0</v>
      </c>
      <c r="K20" s="32">
        <v>1.42</v>
      </c>
      <c r="L20" s="32">
        <v>31.51</v>
      </c>
      <c r="M20" s="32">
        <v>27.66</v>
      </c>
      <c r="N20" s="32">
        <v>13.87</v>
      </c>
      <c r="O20" s="32">
        <v>0.66</v>
      </c>
      <c r="P20" s="50"/>
      <c r="AMJ20" s="37"/>
    </row>
    <row r="21" spans="1:1024" s="29" customFormat="1" ht="18" customHeight="1" x14ac:dyDescent="0.35">
      <c r="A21" s="24">
        <v>260</v>
      </c>
      <c r="B21" s="61" t="s">
        <v>164</v>
      </c>
      <c r="C21" s="24">
        <v>60</v>
      </c>
      <c r="D21" s="24">
        <v>7.7</v>
      </c>
      <c r="E21" s="24">
        <v>6.2</v>
      </c>
      <c r="F21" s="24">
        <v>1.98</v>
      </c>
      <c r="G21" s="79">
        <f>D21*4+E21*9+F21*4</f>
        <v>94.52000000000001</v>
      </c>
      <c r="H21" s="80">
        <v>1.7999999999999999E-2</v>
      </c>
      <c r="I21" s="62">
        <v>0.55000000000000004</v>
      </c>
      <c r="J21" s="62">
        <v>0</v>
      </c>
      <c r="K21" s="62">
        <v>1.57</v>
      </c>
      <c r="L21" s="62">
        <v>13.09</v>
      </c>
      <c r="M21" s="62">
        <v>92.49</v>
      </c>
      <c r="N21" s="62">
        <v>13.22</v>
      </c>
      <c r="O21" s="62">
        <v>1.83</v>
      </c>
    </row>
    <row r="22" spans="1:1024" s="58" customFormat="1" ht="17.95" customHeight="1" x14ac:dyDescent="0.35">
      <c r="A22" s="24">
        <v>203</v>
      </c>
      <c r="B22" s="40" t="s">
        <v>165</v>
      </c>
      <c r="C22" s="78">
        <v>110</v>
      </c>
      <c r="D22" s="62">
        <v>4</v>
      </c>
      <c r="E22" s="62">
        <v>4.0999999999999996</v>
      </c>
      <c r="F22" s="62">
        <v>22.38</v>
      </c>
      <c r="G22" s="24">
        <f>D22*4+E22*9+F22*4</f>
        <v>142.41999999999999</v>
      </c>
      <c r="H22" s="62">
        <v>0.02</v>
      </c>
      <c r="I22" s="62">
        <v>0</v>
      </c>
      <c r="J22" s="62">
        <v>0.02</v>
      </c>
      <c r="K22" s="62">
        <v>0.59</v>
      </c>
      <c r="L22" s="62">
        <v>8.91</v>
      </c>
      <c r="M22" s="62">
        <v>27.55</v>
      </c>
      <c r="N22" s="62">
        <v>5.93</v>
      </c>
      <c r="O22" s="62">
        <v>0.59</v>
      </c>
    </row>
    <row r="23" spans="1:1024" s="29" customFormat="1" ht="20.100000000000001" customHeight="1" x14ac:dyDescent="0.35">
      <c r="A23" s="24" t="s">
        <v>68</v>
      </c>
      <c r="B23" s="40" t="s">
        <v>90</v>
      </c>
      <c r="C23" s="24">
        <v>150</v>
      </c>
      <c r="D23" s="24">
        <v>0.12</v>
      </c>
      <c r="E23" s="24">
        <v>0.12</v>
      </c>
      <c r="F23" s="24">
        <v>20.91</v>
      </c>
      <c r="G23" s="79">
        <f>D23*4+E23*9+F23*4</f>
        <v>85.2</v>
      </c>
      <c r="H23" s="115">
        <v>0.02</v>
      </c>
      <c r="I23" s="115">
        <v>4.05</v>
      </c>
      <c r="J23" s="115">
        <v>0</v>
      </c>
      <c r="K23" s="115">
        <v>0</v>
      </c>
      <c r="L23" s="115">
        <v>9</v>
      </c>
      <c r="M23" s="115">
        <v>3</v>
      </c>
      <c r="N23" s="115">
        <v>3</v>
      </c>
      <c r="O23" s="115">
        <v>0.6</v>
      </c>
      <c r="P23" s="50"/>
      <c r="Q23" s="50"/>
      <c r="AMJ23" s="37"/>
    </row>
    <row r="24" spans="1:1024" s="41" customFormat="1" ht="18.2" customHeight="1" x14ac:dyDescent="0.35">
      <c r="A24" s="24" t="s">
        <v>30</v>
      </c>
      <c r="B24" s="40" t="s">
        <v>31</v>
      </c>
      <c r="C24" s="24">
        <v>20</v>
      </c>
      <c r="D24" s="24">
        <v>1.48</v>
      </c>
      <c r="E24" s="24">
        <v>0.16</v>
      </c>
      <c r="F24" s="24">
        <v>9.6</v>
      </c>
      <c r="G24" s="32">
        <v>45.76</v>
      </c>
      <c r="H24" s="39">
        <v>0.02</v>
      </c>
      <c r="I24" s="39">
        <f>-J24</f>
        <v>0</v>
      </c>
      <c r="J24" s="39">
        <v>0</v>
      </c>
      <c r="K24" s="39">
        <v>0.26</v>
      </c>
      <c r="L24" s="39">
        <v>4.5999999999999996</v>
      </c>
      <c r="M24" s="39">
        <v>17.399999999999999</v>
      </c>
      <c r="N24" s="39">
        <v>6.6</v>
      </c>
      <c r="O24" s="39">
        <v>0.22</v>
      </c>
      <c r="AMH24" s="42"/>
      <c r="AMI24"/>
      <c r="AMJ24"/>
    </row>
    <row r="25" spans="1:1024" s="28" customFormat="1" ht="18" customHeight="1" x14ac:dyDescent="0.35">
      <c r="A25" s="24" t="s">
        <v>30</v>
      </c>
      <c r="B25" s="38" t="s">
        <v>45</v>
      </c>
      <c r="C25" s="26">
        <v>25</v>
      </c>
      <c r="D25" s="27">
        <v>1.4</v>
      </c>
      <c r="E25" s="27">
        <v>0.27</v>
      </c>
      <c r="F25" s="27">
        <v>12.35</v>
      </c>
      <c r="G25" s="24">
        <v>57.47</v>
      </c>
      <c r="H25" s="27">
        <v>2.5000000000000001E-2</v>
      </c>
      <c r="I25" s="27">
        <v>0</v>
      </c>
      <c r="J25" s="27">
        <v>0</v>
      </c>
      <c r="K25" s="27">
        <v>0.22500000000000001</v>
      </c>
      <c r="L25" s="27">
        <v>5.75</v>
      </c>
      <c r="M25" s="27">
        <v>26.5</v>
      </c>
      <c r="N25" s="27">
        <v>6.25</v>
      </c>
      <c r="O25" s="27">
        <v>0.77500000000000002</v>
      </c>
      <c r="P25" s="36"/>
      <c r="AMJ25" s="37"/>
    </row>
    <row r="26" spans="1:1024" s="47" customFormat="1" ht="18" customHeight="1" x14ac:dyDescent="0.35">
      <c r="A26" s="43"/>
      <c r="B26" s="44" t="s">
        <v>46</v>
      </c>
      <c r="C26" s="45">
        <f t="shared" ref="C26:O26" si="2">C25+C24+C23+C22+C21+C20+C19</f>
        <v>545</v>
      </c>
      <c r="D26" s="46">
        <f t="shared" si="2"/>
        <v>16.009999999999998</v>
      </c>
      <c r="E26" s="46">
        <f t="shared" si="2"/>
        <v>16.61</v>
      </c>
      <c r="F26" s="46">
        <f t="shared" si="2"/>
        <v>74.58</v>
      </c>
      <c r="G26" s="46">
        <f t="shared" si="2"/>
        <v>511.77000000000004</v>
      </c>
      <c r="H26" s="46">
        <f t="shared" si="2"/>
        <v>0.1275</v>
      </c>
      <c r="I26" s="46">
        <f t="shared" si="2"/>
        <v>13.249999999999998</v>
      </c>
      <c r="J26" s="46">
        <f t="shared" si="2"/>
        <v>0.02</v>
      </c>
      <c r="K26" s="46">
        <f t="shared" si="2"/>
        <v>4.9949999999999992</v>
      </c>
      <c r="L26" s="46">
        <f t="shared" si="2"/>
        <v>85.16</v>
      </c>
      <c r="M26" s="46">
        <f t="shared" si="2"/>
        <v>205.7</v>
      </c>
      <c r="N26" s="46">
        <f t="shared" si="2"/>
        <v>53.37</v>
      </c>
      <c r="O26" s="46">
        <f t="shared" si="2"/>
        <v>4.8850000000000007</v>
      </c>
    </row>
    <row r="27" spans="1:1024" s="29" customFormat="1" ht="13.5" customHeight="1" x14ac:dyDescent="0.35">
      <c r="A27" s="7" t="s">
        <v>47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024" s="29" customFormat="1" ht="23.85" customHeight="1" x14ac:dyDescent="0.35">
      <c r="A28" s="24">
        <v>223</v>
      </c>
      <c r="B28" s="40" t="s">
        <v>166</v>
      </c>
      <c r="C28" s="78">
        <v>150</v>
      </c>
      <c r="D28" s="62">
        <v>13</v>
      </c>
      <c r="E28" s="62">
        <v>14.8</v>
      </c>
      <c r="F28" s="62">
        <v>28.13</v>
      </c>
      <c r="G28" s="62">
        <f>D28*4+E28*9+F28*4</f>
        <v>297.72000000000003</v>
      </c>
      <c r="H28" s="62">
        <v>0.09</v>
      </c>
      <c r="I28" s="62">
        <v>1.2</v>
      </c>
      <c r="J28" s="62">
        <v>0.09</v>
      </c>
      <c r="K28" s="62">
        <v>2.37</v>
      </c>
      <c r="L28" s="62">
        <v>257.27</v>
      </c>
      <c r="M28" s="62">
        <v>263.7</v>
      </c>
      <c r="N28" s="62">
        <v>40.43</v>
      </c>
      <c r="O28" s="62">
        <v>1</v>
      </c>
    </row>
    <row r="29" spans="1:1024" s="29" customFormat="1" ht="17.95" customHeight="1" x14ac:dyDescent="0.35">
      <c r="A29" s="24" t="s">
        <v>101</v>
      </c>
      <c r="B29" s="61" t="s">
        <v>102</v>
      </c>
      <c r="C29" s="78">
        <v>150</v>
      </c>
      <c r="D29" s="62">
        <v>1.1000000000000001</v>
      </c>
      <c r="E29" s="62">
        <v>1.01</v>
      </c>
      <c r="F29" s="62">
        <v>6.94</v>
      </c>
      <c r="G29" s="62">
        <f>D29*4+E29*9+F29*4</f>
        <v>41.25</v>
      </c>
      <c r="H29" s="62">
        <v>0.03</v>
      </c>
      <c r="I29" s="62">
        <v>0.99</v>
      </c>
      <c r="J29" s="80">
        <v>7.0000000000000001E-3</v>
      </c>
      <c r="K29" s="62">
        <v>0</v>
      </c>
      <c r="L29" s="62">
        <v>94.95</v>
      </c>
      <c r="M29" s="62">
        <v>69.599999999999994</v>
      </c>
      <c r="N29" s="62">
        <v>11.55</v>
      </c>
      <c r="O29" s="62">
        <v>0.31</v>
      </c>
    </row>
    <row r="30" spans="1:1024" s="29" customFormat="1" ht="15" customHeight="1" x14ac:dyDescent="0.35">
      <c r="A30" s="60" t="s">
        <v>167</v>
      </c>
      <c r="B30" s="77" t="s">
        <v>63</v>
      </c>
      <c r="C30" s="33">
        <v>100</v>
      </c>
      <c r="D30" s="24">
        <v>0.4</v>
      </c>
      <c r="E30" s="24">
        <v>0.31</v>
      </c>
      <c r="F30" s="24">
        <v>10.31</v>
      </c>
      <c r="G30" s="32">
        <v>45.5</v>
      </c>
      <c r="H30" s="24">
        <v>2.5999999999999999E-2</v>
      </c>
      <c r="I30" s="24">
        <v>5</v>
      </c>
      <c r="J30" s="24">
        <v>0</v>
      </c>
      <c r="K30" s="24">
        <v>0.4</v>
      </c>
      <c r="L30" s="24">
        <v>19</v>
      </c>
      <c r="M30" s="24">
        <v>16</v>
      </c>
      <c r="N30" s="24">
        <v>12</v>
      </c>
      <c r="O30" s="24">
        <v>2.2999999999999998</v>
      </c>
      <c r="AMJ30" s="37"/>
    </row>
    <row r="31" spans="1:1024" s="29" customFormat="1" ht="13.5" customHeight="1" x14ac:dyDescent="0.35">
      <c r="A31" s="24"/>
      <c r="B31" s="44" t="s">
        <v>50</v>
      </c>
      <c r="C31" s="45">
        <f t="shared" ref="C31:O31" si="3">SUM(C28:C30)</f>
        <v>400</v>
      </c>
      <c r="D31" s="72">
        <f t="shared" si="3"/>
        <v>14.5</v>
      </c>
      <c r="E31" s="72">
        <f t="shared" si="3"/>
        <v>16.12</v>
      </c>
      <c r="F31" s="72">
        <f t="shared" si="3"/>
        <v>45.38</v>
      </c>
      <c r="G31" s="72">
        <f t="shared" si="3"/>
        <v>384.47</v>
      </c>
      <c r="H31" s="72">
        <f t="shared" si="3"/>
        <v>0.14599999999999999</v>
      </c>
      <c r="I31" s="72">
        <f t="shared" si="3"/>
        <v>7.1899999999999995</v>
      </c>
      <c r="J31" s="72">
        <f t="shared" si="3"/>
        <v>9.7000000000000003E-2</v>
      </c>
      <c r="K31" s="72">
        <f t="shared" si="3"/>
        <v>2.77</v>
      </c>
      <c r="L31" s="72">
        <f t="shared" si="3"/>
        <v>371.21999999999997</v>
      </c>
      <c r="M31" s="72">
        <f t="shared" si="3"/>
        <v>349.29999999999995</v>
      </c>
      <c r="N31" s="72">
        <f t="shared" si="3"/>
        <v>63.980000000000004</v>
      </c>
      <c r="O31" s="72">
        <f t="shared" si="3"/>
        <v>3.61</v>
      </c>
    </row>
    <row r="32" spans="1:1024" s="47" customFormat="1" ht="18" customHeight="1" x14ac:dyDescent="0.35">
      <c r="A32" s="70"/>
      <c r="B32" s="44" t="s">
        <v>51</v>
      </c>
      <c r="C32" s="71"/>
      <c r="D32" s="72">
        <f t="shared" ref="D32:O32" si="4">D14+D17+D26+D31</f>
        <v>43.39</v>
      </c>
      <c r="E32" s="72">
        <f t="shared" si="4"/>
        <v>48.04</v>
      </c>
      <c r="F32" s="72">
        <f t="shared" si="4"/>
        <v>157.35</v>
      </c>
      <c r="G32" s="72">
        <f t="shared" si="4"/>
        <v>1235.77</v>
      </c>
      <c r="H32" s="72">
        <f t="shared" si="4"/>
        <v>0.39049999999999996</v>
      </c>
      <c r="I32" s="72">
        <f t="shared" si="4"/>
        <v>24.709999999999994</v>
      </c>
      <c r="J32" s="72">
        <f t="shared" si="4"/>
        <v>0.21700000000000003</v>
      </c>
      <c r="K32" s="72">
        <f t="shared" si="4"/>
        <v>8.1949999999999985</v>
      </c>
      <c r="L32" s="72">
        <f t="shared" si="4"/>
        <v>934.47</v>
      </c>
      <c r="M32" s="72">
        <f t="shared" si="4"/>
        <v>902.66</v>
      </c>
      <c r="N32" s="72">
        <f t="shared" si="4"/>
        <v>173.65</v>
      </c>
      <c r="O32" s="72">
        <f t="shared" si="4"/>
        <v>10.175000000000001</v>
      </c>
    </row>
    <row r="33" spans="1:1024" s="29" customFormat="1" ht="18" customHeight="1" x14ac:dyDescent="0.35">
      <c r="A33" s="93"/>
      <c r="B33" s="93"/>
      <c r="C33" s="93"/>
      <c r="D33" s="93"/>
      <c r="E33" s="93"/>
      <c r="F33" s="93"/>
      <c r="G33" s="93"/>
      <c r="H33" s="64"/>
    </row>
    <row r="34" spans="1:1024" s="103" customFormat="1" ht="13.15" x14ac:dyDescent="0.35">
      <c r="A34" s="5" t="s">
        <v>168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102"/>
      <c r="AMJ34" s="104"/>
    </row>
    <row r="35" spans="1:1024" ht="18.7" customHeight="1" x14ac:dyDescent="0.35">
      <c r="A35" s="5" t="s">
        <v>53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76"/>
      <c r="AMJ35"/>
    </row>
    <row r="36" spans="1:1024" s="94" customFormat="1" ht="18" customHeight="1" x14ac:dyDescent="0.35">
      <c r="A36" s="37"/>
      <c r="B36" s="37"/>
      <c r="C36" s="37"/>
      <c r="D36" s="37"/>
      <c r="E36" s="37"/>
      <c r="F36" s="37"/>
      <c r="G36" s="84"/>
    </row>
    <row r="37" spans="1:1024" s="94" customFormat="1" ht="18" customHeight="1" x14ac:dyDescent="0.35">
      <c r="A37" s="37"/>
      <c r="B37" s="37"/>
      <c r="C37" s="37"/>
      <c r="D37" s="37"/>
      <c r="E37" s="37"/>
      <c r="F37" s="37"/>
      <c r="G37" s="84"/>
    </row>
    <row r="38" spans="1:1024" s="94" customFormat="1" ht="18" customHeight="1" x14ac:dyDescent="0.35">
      <c r="A38" s="37"/>
      <c r="B38" s="37"/>
      <c r="C38" s="37"/>
      <c r="D38" s="37"/>
      <c r="E38" s="37"/>
      <c r="F38" s="37"/>
      <c r="G38" s="84"/>
    </row>
    <row r="39" spans="1:1024" s="94" customFormat="1" ht="12.75" customHeight="1" x14ac:dyDescent="0.35">
      <c r="A39" s="37"/>
      <c r="B39" s="37"/>
      <c r="C39" s="37"/>
      <c r="D39" s="37"/>
      <c r="E39" s="37"/>
      <c r="F39" s="37"/>
      <c r="G39" s="84"/>
    </row>
    <row r="40" spans="1:1024" s="94" customFormat="1" x14ac:dyDescent="0.35">
      <c r="A40" s="37"/>
      <c r="B40" s="37"/>
      <c r="C40" s="37"/>
      <c r="D40" s="37"/>
      <c r="E40" s="37"/>
      <c r="F40" s="37"/>
      <c r="G40" s="84"/>
    </row>
    <row r="41" spans="1:1024" s="94" customFormat="1" x14ac:dyDescent="0.35">
      <c r="A41" s="37"/>
      <c r="B41" s="37"/>
      <c r="C41" s="37"/>
      <c r="D41" s="37"/>
      <c r="E41" s="37"/>
      <c r="F41" s="37"/>
      <c r="G41" s="84"/>
    </row>
    <row r="42" spans="1:1024" s="94" customFormat="1" x14ac:dyDescent="0.35">
      <c r="A42" s="37"/>
      <c r="B42" s="37"/>
      <c r="C42" s="37"/>
      <c r="D42" s="37"/>
      <c r="E42" s="37"/>
      <c r="F42" s="37"/>
      <c r="G42" s="84"/>
    </row>
    <row r="43" spans="1:1024" s="94" customFormat="1" x14ac:dyDescent="0.35">
      <c r="A43" s="37"/>
      <c r="B43" s="37"/>
      <c r="C43" s="37"/>
      <c r="D43" s="37"/>
      <c r="E43" s="37"/>
      <c r="F43" s="37"/>
      <c r="G43" s="84"/>
    </row>
    <row r="44" spans="1:1024" s="94" customFormat="1" x14ac:dyDescent="0.35">
      <c r="A44" s="37"/>
      <c r="B44" s="37"/>
      <c r="C44" s="37"/>
      <c r="D44" s="37"/>
      <c r="E44" s="37"/>
      <c r="F44" s="37"/>
      <c r="G44" s="84"/>
    </row>
    <row r="45" spans="1:1024" s="94" customFormat="1" x14ac:dyDescent="0.35">
      <c r="A45" s="37"/>
      <c r="B45" s="37"/>
      <c r="C45" s="37"/>
      <c r="D45" s="37"/>
      <c r="E45" s="37"/>
      <c r="F45" s="37"/>
      <c r="G45" s="84"/>
    </row>
    <row r="46" spans="1:1024" s="94" customFormat="1" x14ac:dyDescent="0.35">
      <c r="A46" s="37"/>
      <c r="B46" s="37"/>
      <c r="C46" s="37"/>
      <c r="D46" s="37"/>
      <c r="E46" s="37"/>
      <c r="F46" s="37"/>
      <c r="G46" s="84"/>
    </row>
    <row r="47" spans="1:1024" s="94" customFormat="1" x14ac:dyDescent="0.35">
      <c r="A47" s="37"/>
      <c r="B47" s="37"/>
      <c r="C47" s="37"/>
      <c r="D47" s="37"/>
      <c r="E47" s="37"/>
      <c r="F47" s="37"/>
      <c r="G47" s="84"/>
    </row>
    <row r="48" spans="1:1024" s="94" customFormat="1" x14ac:dyDescent="0.35">
      <c r="A48" s="37"/>
      <c r="B48" s="37"/>
      <c r="C48" s="37"/>
      <c r="D48" s="37"/>
      <c r="E48" s="37"/>
      <c r="F48" s="37"/>
      <c r="G48" s="84"/>
    </row>
    <row r="49" spans="1:7" s="94" customFormat="1" x14ac:dyDescent="0.35">
      <c r="A49" s="37"/>
      <c r="B49" s="37"/>
      <c r="C49" s="37"/>
      <c r="D49" s="37"/>
      <c r="E49" s="37"/>
      <c r="F49" s="37"/>
      <c r="G49" s="84"/>
    </row>
    <row r="50" spans="1:7" s="94" customFormat="1" x14ac:dyDescent="0.35">
      <c r="A50" s="37"/>
      <c r="B50" s="37"/>
      <c r="C50" s="37"/>
      <c r="D50" s="37"/>
      <c r="E50" s="37"/>
      <c r="F50" s="37"/>
      <c r="G50" s="84"/>
    </row>
    <row r="51" spans="1:7" s="94" customFormat="1" x14ac:dyDescent="0.35">
      <c r="A51" s="37"/>
      <c r="B51" s="37"/>
      <c r="C51" s="37"/>
      <c r="D51" s="37"/>
      <c r="E51" s="37"/>
      <c r="F51" s="37"/>
      <c r="G51" s="84"/>
    </row>
    <row r="52" spans="1:7" s="94" customFormat="1" x14ac:dyDescent="0.35">
      <c r="A52" s="37"/>
      <c r="B52" s="37"/>
      <c r="C52" s="37"/>
      <c r="D52" s="37"/>
      <c r="E52" s="37"/>
      <c r="F52" s="37"/>
      <c r="G52" s="84"/>
    </row>
    <row r="53" spans="1:7" s="94" customFormat="1" x14ac:dyDescent="0.35">
      <c r="A53" s="37"/>
      <c r="B53" s="37"/>
      <c r="C53" s="37"/>
      <c r="D53" s="37"/>
      <c r="E53" s="37"/>
      <c r="F53" s="37"/>
      <c r="G53" s="84"/>
    </row>
  </sheetData>
  <mergeCells count="16">
    <mergeCell ref="A15:O15"/>
    <mergeCell ref="A18:O18"/>
    <mergeCell ref="A27:O27"/>
    <mergeCell ref="A34:O34"/>
    <mergeCell ref="A35:O35"/>
    <mergeCell ref="D5:F5"/>
    <mergeCell ref="G5:G6"/>
    <mergeCell ref="H5:K5"/>
    <mergeCell ref="L5:O5"/>
    <mergeCell ref="A7:O7"/>
    <mergeCell ref="A1:B1"/>
    <mergeCell ref="A3:B3"/>
    <mergeCell ref="A4:C4"/>
    <mergeCell ref="A5:A6"/>
    <mergeCell ref="B5:B6"/>
    <mergeCell ref="C5:C6"/>
  </mergeCells>
  <pageMargins left="0.39374999999999999" right="0.39374999999999999" top="0.196527777777778" bottom="0.196527777777778" header="0.511811023622047" footer="0.511811023622047"/>
  <pageSetup paperSize="9" scale="98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J92"/>
  <sheetViews>
    <sheetView view="pageBreakPreview" zoomScale="60" zoomScaleNormal="100" workbookViewId="0">
      <selection activeCell="R1" sqref="R1"/>
    </sheetView>
  </sheetViews>
  <sheetFormatPr defaultColWidth="9.1328125" defaultRowHeight="12.75" x14ac:dyDescent="0.35"/>
  <cols>
    <col min="1" max="1" width="13.33203125" customWidth="1"/>
    <col min="2" max="2" width="34.3984375" customWidth="1"/>
    <col min="3" max="3" width="8.86328125" customWidth="1"/>
    <col min="4" max="6" width="6.73046875" customWidth="1"/>
    <col min="7" max="7" width="13.3984375" style="15" customWidth="1"/>
    <col min="8" max="15" width="6.73046875" style="16" customWidth="1"/>
    <col min="16" max="1024" width="9.1328125" style="16"/>
  </cols>
  <sheetData>
    <row r="1" spans="1:1024" s="19" customFormat="1" ht="13.9" x14ac:dyDescent="0.4">
      <c r="A1" s="14" t="s">
        <v>169</v>
      </c>
      <c r="B1" s="14"/>
      <c r="C1" s="17"/>
      <c r="D1" s="18"/>
      <c r="E1" s="18"/>
      <c r="F1" s="18"/>
      <c r="G1" s="17"/>
      <c r="H1" s="18"/>
      <c r="I1" s="18"/>
      <c r="J1" s="18"/>
      <c r="K1" s="18"/>
      <c r="L1" s="18"/>
      <c r="M1" s="18"/>
      <c r="N1" s="18"/>
      <c r="O1" s="18"/>
    </row>
    <row r="2" spans="1:1024" s="19" customFormat="1" ht="13.9" x14ac:dyDescent="0.4">
      <c r="A2" s="20" t="s">
        <v>1</v>
      </c>
      <c r="B2" s="19" t="s">
        <v>125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024" s="19" customFormat="1" ht="13.9" x14ac:dyDescent="0.4">
      <c r="A3" s="13" t="s">
        <v>3</v>
      </c>
      <c r="B3" s="13"/>
      <c r="C3" s="22"/>
      <c r="D3" s="116"/>
      <c r="E3" s="116"/>
      <c r="F3" s="116"/>
      <c r="G3" s="116"/>
    </row>
    <row r="4" spans="1:1024" s="19" customFormat="1" ht="13.9" x14ac:dyDescent="0.4">
      <c r="A4" s="13" t="s">
        <v>4</v>
      </c>
      <c r="B4" s="13"/>
      <c r="C4" s="13"/>
      <c r="D4" s="116"/>
      <c r="E4" s="116"/>
      <c r="F4" s="116"/>
      <c r="G4" s="116"/>
    </row>
    <row r="5" spans="1:1024" s="28" customFormat="1" ht="17.25" customHeight="1" x14ac:dyDescent="0.35">
      <c r="A5" s="12" t="s">
        <v>5</v>
      </c>
      <c r="B5" s="11" t="s">
        <v>6</v>
      </c>
      <c r="C5" s="10" t="s">
        <v>7</v>
      </c>
      <c r="D5" s="12" t="s">
        <v>8</v>
      </c>
      <c r="E5" s="12"/>
      <c r="F5" s="12"/>
      <c r="G5" s="9" t="s">
        <v>9</v>
      </c>
      <c r="H5" s="12" t="s">
        <v>10</v>
      </c>
      <c r="I5" s="12"/>
      <c r="J5" s="12"/>
      <c r="K5" s="12"/>
      <c r="L5" s="12" t="s">
        <v>11</v>
      </c>
      <c r="M5" s="12"/>
      <c r="N5" s="12"/>
      <c r="O5" s="12"/>
    </row>
    <row r="6" spans="1:1024" s="28" customFormat="1" ht="18" customHeight="1" x14ac:dyDescent="0.35">
      <c r="A6" s="12"/>
      <c r="B6" s="11"/>
      <c r="C6" s="10"/>
      <c r="D6" s="27" t="s">
        <v>12</v>
      </c>
      <c r="E6" s="27" t="s">
        <v>13</v>
      </c>
      <c r="F6" s="27" t="s">
        <v>14</v>
      </c>
      <c r="G6" s="9"/>
      <c r="H6" s="27" t="s">
        <v>15</v>
      </c>
      <c r="I6" s="27" t="s">
        <v>16</v>
      </c>
      <c r="J6" s="27" t="s">
        <v>17</v>
      </c>
      <c r="K6" s="27" t="s">
        <v>18</v>
      </c>
      <c r="L6" s="27" t="s">
        <v>19</v>
      </c>
      <c r="M6" s="27" t="s">
        <v>20</v>
      </c>
      <c r="N6" s="27" t="s">
        <v>21</v>
      </c>
      <c r="O6" s="27" t="s">
        <v>22</v>
      </c>
    </row>
    <row r="7" spans="1:1024" s="29" customFormat="1" ht="13.5" customHeight="1" x14ac:dyDescent="0.35">
      <c r="A7" s="8" t="s">
        <v>23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024" s="29" customFormat="1" ht="17.25" customHeight="1" x14ac:dyDescent="0.35">
      <c r="A8" s="24" t="s">
        <v>170</v>
      </c>
      <c r="B8" s="86" t="s">
        <v>100</v>
      </c>
      <c r="C8" s="78">
        <v>50</v>
      </c>
      <c r="D8" s="62">
        <v>4</v>
      </c>
      <c r="E8" s="62">
        <v>5.8</v>
      </c>
      <c r="F8" s="62">
        <v>0.87</v>
      </c>
      <c r="G8" s="24">
        <f>D8*4+E8*9+F8*4</f>
        <v>71.679999999999993</v>
      </c>
      <c r="H8" s="62">
        <v>0.03</v>
      </c>
      <c r="I8" s="62">
        <v>0.09</v>
      </c>
      <c r="J8" s="62">
        <v>0.1</v>
      </c>
      <c r="K8" s="62">
        <v>0.25</v>
      </c>
      <c r="L8" s="62">
        <v>34.36</v>
      </c>
      <c r="M8" s="62">
        <v>75.260000000000005</v>
      </c>
      <c r="N8" s="62">
        <v>5.38</v>
      </c>
      <c r="O8" s="62">
        <v>0.88</v>
      </c>
    </row>
    <row r="9" spans="1:1024" s="29" customFormat="1" ht="16.45" customHeight="1" x14ac:dyDescent="0.35">
      <c r="A9" s="24" t="s">
        <v>171</v>
      </c>
      <c r="B9" s="86" t="s">
        <v>172</v>
      </c>
      <c r="C9" s="78">
        <v>150</v>
      </c>
      <c r="D9" s="62">
        <v>2.2999999999999998</v>
      </c>
      <c r="E9" s="62">
        <v>2.85</v>
      </c>
      <c r="F9" s="62">
        <v>10.77</v>
      </c>
      <c r="G9" s="24">
        <f>D9*4+E9*9+F9*4</f>
        <v>77.930000000000007</v>
      </c>
      <c r="H9" s="62">
        <v>0.05</v>
      </c>
      <c r="I9" s="62">
        <v>0.5</v>
      </c>
      <c r="J9" s="62">
        <v>0.02</v>
      </c>
      <c r="K9" s="62">
        <v>0.22</v>
      </c>
      <c r="L9" s="62">
        <v>97.8</v>
      </c>
      <c r="M9" s="62">
        <v>82.12</v>
      </c>
      <c r="N9" s="62">
        <v>16</v>
      </c>
      <c r="O9" s="62">
        <v>0.39</v>
      </c>
    </row>
    <row r="10" spans="1:1024" s="28" customFormat="1" ht="18" customHeight="1" x14ac:dyDescent="0.35">
      <c r="A10" s="24">
        <v>376</v>
      </c>
      <c r="B10" s="38" t="s">
        <v>28</v>
      </c>
      <c r="C10" s="26" t="s">
        <v>29</v>
      </c>
      <c r="D10" s="27">
        <v>0.04</v>
      </c>
      <c r="E10" s="27">
        <v>0.01</v>
      </c>
      <c r="F10" s="27">
        <v>6.99</v>
      </c>
      <c r="G10" s="24">
        <v>28</v>
      </c>
      <c r="H10" s="39">
        <v>0</v>
      </c>
      <c r="I10" s="39">
        <v>0.02</v>
      </c>
      <c r="J10" s="39">
        <v>0</v>
      </c>
      <c r="K10" s="39">
        <v>0</v>
      </c>
      <c r="L10" s="39">
        <v>8</v>
      </c>
      <c r="M10" s="39">
        <v>1.6</v>
      </c>
      <c r="N10" s="39">
        <v>0.9</v>
      </c>
      <c r="O10" s="39">
        <v>0.19</v>
      </c>
      <c r="P10" s="36"/>
      <c r="AMJ10" s="37"/>
    </row>
    <row r="11" spans="1:1024" s="41" customFormat="1" ht="18.2" customHeight="1" x14ac:dyDescent="0.35">
      <c r="A11" s="24" t="s">
        <v>30</v>
      </c>
      <c r="B11" s="40" t="s">
        <v>31</v>
      </c>
      <c r="C11" s="24">
        <v>20</v>
      </c>
      <c r="D11" s="24">
        <v>1.48</v>
      </c>
      <c r="E11" s="24">
        <v>0.16</v>
      </c>
      <c r="F11" s="24">
        <v>9.6</v>
      </c>
      <c r="G11" s="32">
        <v>45.76</v>
      </c>
      <c r="H11" s="39">
        <v>0.02</v>
      </c>
      <c r="I11" s="39">
        <f>-J11</f>
        <v>0</v>
      </c>
      <c r="J11" s="39">
        <v>0</v>
      </c>
      <c r="K11" s="39">
        <v>0.26</v>
      </c>
      <c r="L11" s="39">
        <v>4.5999999999999996</v>
      </c>
      <c r="M11" s="39">
        <v>17.399999999999999</v>
      </c>
      <c r="N11" s="39">
        <v>6.6</v>
      </c>
      <c r="O11" s="39">
        <v>0.22</v>
      </c>
      <c r="AMJ11" s="42"/>
    </row>
    <row r="12" spans="1:1024" s="64" customFormat="1" ht="14.2" customHeight="1" x14ac:dyDescent="0.35">
      <c r="A12" s="33" t="s">
        <v>30</v>
      </c>
      <c r="B12" s="77" t="s">
        <v>150</v>
      </c>
      <c r="C12" s="78">
        <v>10</v>
      </c>
      <c r="D12" s="62">
        <v>1.07</v>
      </c>
      <c r="E12" s="62">
        <v>0.12</v>
      </c>
      <c r="F12" s="62">
        <v>7.12</v>
      </c>
      <c r="G12" s="62">
        <v>33.9</v>
      </c>
      <c r="H12" s="80">
        <v>1.4999999999999999E-2</v>
      </c>
      <c r="I12" s="62">
        <v>0</v>
      </c>
      <c r="J12" s="62">
        <v>0</v>
      </c>
      <c r="K12" s="62">
        <v>0.16</v>
      </c>
      <c r="L12" s="62">
        <v>2.4</v>
      </c>
      <c r="M12" s="62">
        <v>9.1</v>
      </c>
      <c r="N12" s="62">
        <v>1.8</v>
      </c>
      <c r="O12" s="62">
        <v>0.16</v>
      </c>
    </row>
    <row r="13" spans="1:1024" s="47" customFormat="1" ht="18" customHeight="1" x14ac:dyDescent="0.35">
      <c r="A13" s="43"/>
      <c r="B13" s="44" t="s">
        <v>32</v>
      </c>
      <c r="C13" s="45">
        <f t="shared" ref="C13:O13" si="0">C11+C10+C9+C8+C12</f>
        <v>380</v>
      </c>
      <c r="D13" s="46">
        <f t="shared" si="0"/>
        <v>8.89</v>
      </c>
      <c r="E13" s="46">
        <f t="shared" si="0"/>
        <v>8.94</v>
      </c>
      <c r="F13" s="46">
        <f t="shared" si="0"/>
        <v>35.35</v>
      </c>
      <c r="G13" s="46">
        <f t="shared" si="0"/>
        <v>257.27</v>
      </c>
      <c r="H13" s="46">
        <f t="shared" si="0"/>
        <v>0.115</v>
      </c>
      <c r="I13" s="46">
        <f t="shared" si="0"/>
        <v>0.61</v>
      </c>
      <c r="J13" s="46">
        <f t="shared" si="0"/>
        <v>0.12000000000000001</v>
      </c>
      <c r="K13" s="46">
        <f t="shared" si="0"/>
        <v>0.89</v>
      </c>
      <c r="L13" s="46">
        <f t="shared" si="0"/>
        <v>147.16</v>
      </c>
      <c r="M13" s="46">
        <f t="shared" si="0"/>
        <v>185.48</v>
      </c>
      <c r="N13" s="46">
        <f t="shared" si="0"/>
        <v>30.68</v>
      </c>
      <c r="O13" s="46">
        <f t="shared" si="0"/>
        <v>1.84</v>
      </c>
    </row>
    <row r="14" spans="1:1024" s="29" customFormat="1" ht="13.5" customHeight="1" x14ac:dyDescent="0.35">
      <c r="A14" s="7" t="s">
        <v>33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024" s="29" customFormat="1" ht="34.35" customHeight="1" x14ac:dyDescent="0.35">
      <c r="A15" s="24" t="s">
        <v>30</v>
      </c>
      <c r="B15" s="86" t="s">
        <v>127</v>
      </c>
      <c r="C15" s="25">
        <v>200</v>
      </c>
      <c r="D15" s="24">
        <v>1</v>
      </c>
      <c r="E15" s="24">
        <v>0</v>
      </c>
      <c r="F15" s="24">
        <v>23</v>
      </c>
      <c r="G15" s="92">
        <f>D15*4+E15*9+F15*4</f>
        <v>96</v>
      </c>
      <c r="H15" s="24">
        <v>0</v>
      </c>
      <c r="I15" s="24">
        <v>14.8</v>
      </c>
      <c r="J15" s="24">
        <v>0</v>
      </c>
      <c r="K15" s="24">
        <v>0.5</v>
      </c>
      <c r="L15" s="24">
        <v>34.700000000000003</v>
      </c>
      <c r="M15" s="24">
        <v>36</v>
      </c>
      <c r="N15" s="24">
        <v>12</v>
      </c>
      <c r="O15" s="24">
        <v>0.7</v>
      </c>
      <c r="P15" s="50"/>
      <c r="AMJ15" s="37"/>
    </row>
    <row r="16" spans="1:1024" s="29" customFormat="1" ht="13.5" customHeight="1" x14ac:dyDescent="0.35">
      <c r="A16" s="24"/>
      <c r="B16" s="44" t="s">
        <v>36</v>
      </c>
      <c r="C16" s="45">
        <f t="shared" ref="C16:O16" si="1">SUM(C15:C15)</f>
        <v>200</v>
      </c>
      <c r="D16" s="72">
        <f t="shared" si="1"/>
        <v>1</v>
      </c>
      <c r="E16" s="72">
        <f t="shared" si="1"/>
        <v>0</v>
      </c>
      <c r="F16" s="72">
        <f t="shared" si="1"/>
        <v>23</v>
      </c>
      <c r="G16" s="72">
        <f t="shared" si="1"/>
        <v>96</v>
      </c>
      <c r="H16" s="72">
        <f t="shared" si="1"/>
        <v>0</v>
      </c>
      <c r="I16" s="72">
        <f t="shared" si="1"/>
        <v>14.8</v>
      </c>
      <c r="J16" s="72">
        <f t="shared" si="1"/>
        <v>0</v>
      </c>
      <c r="K16" s="72">
        <f t="shared" si="1"/>
        <v>0.5</v>
      </c>
      <c r="L16" s="72">
        <f t="shared" si="1"/>
        <v>34.700000000000003</v>
      </c>
      <c r="M16" s="72">
        <f t="shared" si="1"/>
        <v>36</v>
      </c>
      <c r="N16" s="72">
        <f t="shared" si="1"/>
        <v>12</v>
      </c>
      <c r="O16" s="72">
        <f t="shared" si="1"/>
        <v>0.7</v>
      </c>
    </row>
    <row r="17" spans="1:1024" s="29" customFormat="1" ht="13.5" customHeight="1" x14ac:dyDescent="0.35">
      <c r="A17" s="7" t="s">
        <v>37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024" s="29" customFormat="1" ht="19.5" customHeight="1" x14ac:dyDescent="0.35">
      <c r="A18" s="78">
        <v>47</v>
      </c>
      <c r="B18" s="77" t="s">
        <v>70</v>
      </c>
      <c r="C18" s="33">
        <v>30</v>
      </c>
      <c r="D18" s="32">
        <v>0.51</v>
      </c>
      <c r="E18" s="32">
        <v>1.5</v>
      </c>
      <c r="F18" s="32">
        <v>2.54</v>
      </c>
      <c r="G18" s="85">
        <f>D18*4+E18*9+F18*4</f>
        <v>25.7</v>
      </c>
      <c r="H18" s="83">
        <v>7.0000000000000001E-3</v>
      </c>
      <c r="I18" s="32">
        <v>5.97</v>
      </c>
      <c r="J18" s="32">
        <v>0</v>
      </c>
      <c r="K18" s="32">
        <v>0</v>
      </c>
      <c r="L18" s="32">
        <v>15.74</v>
      </c>
      <c r="M18" s="32">
        <v>10.23</v>
      </c>
      <c r="N18" s="32">
        <v>4.82</v>
      </c>
      <c r="O18" s="32">
        <v>0.2</v>
      </c>
      <c r="AMJ18" s="37"/>
    </row>
    <row r="19" spans="1:1024" s="58" customFormat="1" ht="15.75" customHeight="1" x14ac:dyDescent="0.35">
      <c r="A19" s="24">
        <v>96</v>
      </c>
      <c r="B19" s="61" t="s">
        <v>173</v>
      </c>
      <c r="C19" s="24">
        <v>150</v>
      </c>
      <c r="D19" s="24">
        <v>1.21</v>
      </c>
      <c r="E19" s="24">
        <v>3.05</v>
      </c>
      <c r="F19" s="24">
        <v>7.19</v>
      </c>
      <c r="G19" s="24">
        <f>D19*4+E19*9+F19*4</f>
        <v>61.05</v>
      </c>
      <c r="H19" s="32">
        <v>0.05</v>
      </c>
      <c r="I19" s="32">
        <v>4.5199999999999996</v>
      </c>
      <c r="J19" s="32">
        <v>0</v>
      </c>
      <c r="K19" s="32">
        <v>1.38</v>
      </c>
      <c r="L19" s="32">
        <v>14.04</v>
      </c>
      <c r="M19" s="32">
        <v>31.92</v>
      </c>
      <c r="N19" s="32">
        <v>12.48</v>
      </c>
      <c r="O19" s="32">
        <v>0.51</v>
      </c>
      <c r="P19" s="57"/>
      <c r="AMJ19" s="37"/>
    </row>
    <row r="20" spans="1:1024" s="29" customFormat="1" ht="21.6" customHeight="1" x14ac:dyDescent="0.35">
      <c r="A20" s="24">
        <v>234</v>
      </c>
      <c r="B20" s="86" t="s">
        <v>174</v>
      </c>
      <c r="C20" s="25" t="s">
        <v>73</v>
      </c>
      <c r="D20" s="24">
        <v>7</v>
      </c>
      <c r="E20" s="24">
        <v>7.7</v>
      </c>
      <c r="F20" s="24">
        <v>9.5299999999999994</v>
      </c>
      <c r="G20" s="87">
        <f>D20*4+E20*9+F20*4</f>
        <v>135.41999999999999</v>
      </c>
      <c r="H20" s="24">
        <v>0.04</v>
      </c>
      <c r="I20" s="24">
        <v>0.36</v>
      </c>
      <c r="J20" s="24">
        <v>0.03</v>
      </c>
      <c r="K20" s="24">
        <v>2.79</v>
      </c>
      <c r="L20" s="24">
        <v>40.520000000000003</v>
      </c>
      <c r="M20" s="24">
        <v>102.8</v>
      </c>
      <c r="N20" s="24">
        <v>22.64</v>
      </c>
      <c r="O20" s="24">
        <v>0.81</v>
      </c>
      <c r="P20" s="50"/>
      <c r="AMJ20" s="37"/>
    </row>
    <row r="21" spans="1:1024" s="89" customFormat="1" ht="18" customHeight="1" x14ac:dyDescent="0.35">
      <c r="A21" s="24">
        <v>312</v>
      </c>
      <c r="B21" s="40" t="s">
        <v>74</v>
      </c>
      <c r="C21" s="24">
        <v>120</v>
      </c>
      <c r="D21" s="24">
        <v>2.4500000000000002</v>
      </c>
      <c r="E21" s="24">
        <v>3.84</v>
      </c>
      <c r="F21" s="24">
        <v>16.350000000000001</v>
      </c>
      <c r="G21" s="87">
        <f>D21*4+E21*9+F21*4</f>
        <v>109.76</v>
      </c>
      <c r="H21" s="32">
        <v>0.1</v>
      </c>
      <c r="I21" s="32">
        <v>14.53</v>
      </c>
      <c r="J21" s="32">
        <v>0</v>
      </c>
      <c r="K21" s="32">
        <v>0.14000000000000001</v>
      </c>
      <c r="L21" s="32">
        <v>29.58</v>
      </c>
      <c r="M21" s="32">
        <v>69.28</v>
      </c>
      <c r="N21" s="32">
        <v>22.2</v>
      </c>
      <c r="O21" s="32">
        <v>0.81</v>
      </c>
      <c r="P21" s="88"/>
      <c r="Q21" s="88"/>
      <c r="AMJ21" s="37"/>
    </row>
    <row r="22" spans="1:1024" s="64" customFormat="1" ht="16.5" customHeight="1" x14ac:dyDescent="0.35">
      <c r="A22" s="24" t="s">
        <v>43</v>
      </c>
      <c r="B22" s="61" t="s">
        <v>44</v>
      </c>
      <c r="C22" s="24">
        <v>150</v>
      </c>
      <c r="D22" s="24">
        <v>0.3</v>
      </c>
      <c r="E22" s="24">
        <v>7.0000000000000007E-2</v>
      </c>
      <c r="F22" s="24">
        <v>24.01</v>
      </c>
      <c r="G22" s="62">
        <f>D22*4+E22*9+F22*4</f>
        <v>97.87</v>
      </c>
      <c r="H22" s="24">
        <v>0</v>
      </c>
      <c r="I22" s="24">
        <v>0.3</v>
      </c>
      <c r="J22" s="24">
        <v>0</v>
      </c>
      <c r="K22" s="24">
        <v>0.15</v>
      </c>
      <c r="L22" s="24">
        <v>23.86</v>
      </c>
      <c r="M22" s="24">
        <v>11.55</v>
      </c>
      <c r="N22" s="24">
        <v>4.5</v>
      </c>
      <c r="O22" s="24">
        <v>0.94</v>
      </c>
      <c r="P22" s="63"/>
      <c r="AMH22" s="37"/>
      <c r="AMI22"/>
      <c r="AMJ22"/>
    </row>
    <row r="23" spans="1:1024" s="41" customFormat="1" ht="18.2" customHeight="1" x14ac:dyDescent="0.35">
      <c r="A23" s="24" t="s">
        <v>30</v>
      </c>
      <c r="B23" s="40" t="s">
        <v>31</v>
      </c>
      <c r="C23" s="24">
        <v>20</v>
      </c>
      <c r="D23" s="24">
        <v>1.48</v>
      </c>
      <c r="E23" s="24">
        <v>0.16</v>
      </c>
      <c r="F23" s="24">
        <v>9.6</v>
      </c>
      <c r="G23" s="32">
        <v>45.76</v>
      </c>
      <c r="H23" s="39">
        <v>0.02</v>
      </c>
      <c r="I23" s="39">
        <f>-J23</f>
        <v>0</v>
      </c>
      <c r="J23" s="39">
        <v>0</v>
      </c>
      <c r="K23" s="39">
        <v>0.26</v>
      </c>
      <c r="L23" s="39">
        <v>4.5999999999999996</v>
      </c>
      <c r="M23" s="39">
        <v>17.399999999999999</v>
      </c>
      <c r="N23" s="39">
        <v>6.6</v>
      </c>
      <c r="O23" s="39">
        <v>0.22</v>
      </c>
      <c r="AMH23" s="42"/>
      <c r="AMI23"/>
      <c r="AMJ23"/>
    </row>
    <row r="24" spans="1:1024" s="28" customFormat="1" ht="18" customHeight="1" x14ac:dyDescent="0.35">
      <c r="A24" s="24" t="s">
        <v>30</v>
      </c>
      <c r="B24" s="38" t="s">
        <v>45</v>
      </c>
      <c r="C24" s="26">
        <v>25</v>
      </c>
      <c r="D24" s="27">
        <v>1.4</v>
      </c>
      <c r="E24" s="27">
        <v>0.27</v>
      </c>
      <c r="F24" s="27">
        <v>12.35</v>
      </c>
      <c r="G24" s="24">
        <v>57.47</v>
      </c>
      <c r="H24" s="27">
        <v>2.5000000000000001E-2</v>
      </c>
      <c r="I24" s="27">
        <v>0</v>
      </c>
      <c r="J24" s="27">
        <v>0</v>
      </c>
      <c r="K24" s="27">
        <v>0.22500000000000001</v>
      </c>
      <c r="L24" s="27">
        <v>5.75</v>
      </c>
      <c r="M24" s="27">
        <v>26.5</v>
      </c>
      <c r="N24" s="27">
        <v>6.25</v>
      </c>
      <c r="O24" s="27">
        <v>0.77500000000000002</v>
      </c>
      <c r="P24" s="36"/>
      <c r="AMJ24" s="37"/>
    </row>
    <row r="25" spans="1:1024" s="47" customFormat="1" ht="18" customHeight="1" x14ac:dyDescent="0.35">
      <c r="A25" s="43"/>
      <c r="B25" s="44" t="s">
        <v>46</v>
      </c>
      <c r="C25" s="45">
        <f>C24+C23+C22+C21+C20+C19+C18</f>
        <v>555</v>
      </c>
      <c r="D25" s="72">
        <f t="shared" ref="D25:O25" si="2">SUM(D18:D24)</f>
        <v>14.350000000000003</v>
      </c>
      <c r="E25" s="72">
        <f t="shared" si="2"/>
        <v>16.59</v>
      </c>
      <c r="F25" s="72">
        <f t="shared" si="2"/>
        <v>81.569999999999993</v>
      </c>
      <c r="G25" s="72">
        <f t="shared" si="2"/>
        <v>533.03</v>
      </c>
      <c r="H25" s="72">
        <f t="shared" si="2"/>
        <v>0.24199999999999999</v>
      </c>
      <c r="I25" s="72">
        <f t="shared" si="2"/>
        <v>25.679999999999996</v>
      </c>
      <c r="J25" s="72">
        <f t="shared" si="2"/>
        <v>0.03</v>
      </c>
      <c r="K25" s="72">
        <f t="shared" si="2"/>
        <v>4.9449999999999994</v>
      </c>
      <c r="L25" s="72">
        <f t="shared" si="2"/>
        <v>134.09</v>
      </c>
      <c r="M25" s="72">
        <f t="shared" si="2"/>
        <v>269.68</v>
      </c>
      <c r="N25" s="72">
        <f t="shared" si="2"/>
        <v>79.489999999999995</v>
      </c>
      <c r="O25" s="72">
        <f t="shared" si="2"/>
        <v>4.2650000000000006</v>
      </c>
    </row>
    <row r="26" spans="1:1024" s="29" customFormat="1" ht="13.5" customHeight="1" x14ac:dyDescent="0.35">
      <c r="A26" s="7" t="s">
        <v>47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024" s="58" customFormat="1" ht="16.5" customHeight="1" x14ac:dyDescent="0.35">
      <c r="A27" s="52">
        <v>70</v>
      </c>
      <c r="B27" s="53" t="s">
        <v>38</v>
      </c>
      <c r="C27" s="54">
        <v>40</v>
      </c>
      <c r="D27" s="32">
        <v>0.32</v>
      </c>
      <c r="E27" s="32">
        <v>0</v>
      </c>
      <c r="F27" s="32">
        <v>0.68</v>
      </c>
      <c r="G27" s="55">
        <v>4</v>
      </c>
      <c r="H27" s="24">
        <v>6.0000000000000001E-3</v>
      </c>
      <c r="I27" s="24">
        <v>1.4</v>
      </c>
      <c r="J27" s="24">
        <v>0</v>
      </c>
      <c r="K27" s="56">
        <v>0.04</v>
      </c>
      <c r="L27" s="24">
        <v>9.1999999999999993</v>
      </c>
      <c r="M27" s="24">
        <v>9.6</v>
      </c>
      <c r="N27" s="24">
        <v>5.6</v>
      </c>
      <c r="O27" s="24">
        <v>0.24</v>
      </c>
      <c r="P27" s="57"/>
      <c r="AMJ27" s="37"/>
    </row>
    <row r="28" spans="1:1024" s="29" customFormat="1" ht="17.25" customHeight="1" x14ac:dyDescent="0.35">
      <c r="A28" s="24" t="s">
        <v>175</v>
      </c>
      <c r="B28" s="86" t="s">
        <v>176</v>
      </c>
      <c r="C28" s="78">
        <v>190</v>
      </c>
      <c r="D28" s="62">
        <v>14</v>
      </c>
      <c r="E28" s="62">
        <v>9.0399999999999991</v>
      </c>
      <c r="F28" s="62">
        <v>20.3</v>
      </c>
      <c r="G28" s="87">
        <f>D28*4+E28*9+F28*4</f>
        <v>218.56</v>
      </c>
      <c r="H28" s="62">
        <v>0.08</v>
      </c>
      <c r="I28" s="62">
        <v>20.03</v>
      </c>
      <c r="J28" s="80">
        <v>2.9000000000000001E-2</v>
      </c>
      <c r="K28" s="62">
        <v>0.57999999999999996</v>
      </c>
      <c r="L28" s="62">
        <v>60</v>
      </c>
      <c r="M28" s="62">
        <v>177.1</v>
      </c>
      <c r="N28" s="62">
        <v>44.1</v>
      </c>
      <c r="O28" s="62">
        <v>1.63</v>
      </c>
    </row>
    <row r="29" spans="1:1024" s="29" customFormat="1" ht="22.6" customHeight="1" x14ac:dyDescent="0.35">
      <c r="A29" s="33" t="s">
        <v>177</v>
      </c>
      <c r="B29" s="34" t="s">
        <v>178</v>
      </c>
      <c r="C29" s="33">
        <v>150</v>
      </c>
      <c r="D29" s="32">
        <v>0.09</v>
      </c>
      <c r="E29" s="32">
        <v>0.3</v>
      </c>
      <c r="F29" s="32">
        <v>18.41</v>
      </c>
      <c r="G29" s="32">
        <f>D29*4+E29*9+F29*4</f>
        <v>76.7</v>
      </c>
      <c r="H29" s="83">
        <v>1.2E-2</v>
      </c>
      <c r="I29" s="32">
        <v>1.58</v>
      </c>
      <c r="J29" s="32">
        <v>0</v>
      </c>
      <c r="K29" s="32">
        <v>0.05</v>
      </c>
      <c r="L29" s="32">
        <v>10.78</v>
      </c>
      <c r="M29" s="32">
        <v>6.25</v>
      </c>
      <c r="N29" s="32">
        <v>10.75</v>
      </c>
      <c r="O29" s="32">
        <v>0.05</v>
      </c>
      <c r="AMJ29" s="37"/>
    </row>
    <row r="30" spans="1:1024" s="41" customFormat="1" ht="18.2" customHeight="1" x14ac:dyDescent="0.35">
      <c r="A30" s="24" t="s">
        <v>30</v>
      </c>
      <c r="B30" s="40" t="s">
        <v>31</v>
      </c>
      <c r="C30" s="24">
        <v>20</v>
      </c>
      <c r="D30" s="24">
        <v>1.48</v>
      </c>
      <c r="E30" s="24">
        <v>0.16</v>
      </c>
      <c r="F30" s="24">
        <v>9.6</v>
      </c>
      <c r="G30" s="32">
        <v>45.76</v>
      </c>
      <c r="H30" s="39">
        <v>0.02</v>
      </c>
      <c r="I30" s="39">
        <f>-J30</f>
        <v>0</v>
      </c>
      <c r="J30" s="39">
        <v>0</v>
      </c>
      <c r="K30" s="39">
        <v>0.26</v>
      </c>
      <c r="L30" s="39">
        <v>4.5999999999999996</v>
      </c>
      <c r="M30" s="39">
        <v>17.399999999999999</v>
      </c>
      <c r="N30" s="39">
        <v>6.6</v>
      </c>
      <c r="O30" s="39">
        <v>0.22</v>
      </c>
      <c r="AMJ30" s="42"/>
    </row>
    <row r="31" spans="1:1024" s="69" customFormat="1" ht="19.45" customHeight="1" x14ac:dyDescent="0.35">
      <c r="A31" s="66">
        <v>406</v>
      </c>
      <c r="B31" s="67" t="s">
        <v>122</v>
      </c>
      <c r="C31" s="66">
        <v>50</v>
      </c>
      <c r="D31" s="68">
        <v>2.74</v>
      </c>
      <c r="E31" s="68">
        <v>1</v>
      </c>
      <c r="F31" s="68">
        <v>27.62</v>
      </c>
      <c r="G31" s="32">
        <v>129.30000000000001</v>
      </c>
      <c r="H31" s="68">
        <v>0.05</v>
      </c>
      <c r="I31" s="68">
        <v>0.17</v>
      </c>
      <c r="J31" s="68">
        <v>5.0000000000000001E-3</v>
      </c>
      <c r="K31" s="68">
        <v>0.76</v>
      </c>
      <c r="L31" s="68">
        <v>10.199999999999999</v>
      </c>
      <c r="M31" s="68">
        <v>28.7</v>
      </c>
      <c r="N31" s="68">
        <v>11.9</v>
      </c>
      <c r="O31" s="68">
        <v>0.82</v>
      </c>
      <c r="AMJ31" s="37"/>
    </row>
    <row r="32" spans="1:1024" s="29" customFormat="1" ht="13.5" customHeight="1" x14ac:dyDescent="0.35">
      <c r="A32" s="24"/>
      <c r="B32" s="44" t="s">
        <v>50</v>
      </c>
      <c r="C32" s="45">
        <f t="shared" ref="C32:O32" si="3">C31+C30+C29+C28+C27</f>
        <v>450</v>
      </c>
      <c r="D32" s="46">
        <f t="shared" si="3"/>
        <v>18.630000000000003</v>
      </c>
      <c r="E32" s="46">
        <f t="shared" si="3"/>
        <v>10.5</v>
      </c>
      <c r="F32" s="46">
        <f t="shared" si="3"/>
        <v>76.61</v>
      </c>
      <c r="G32" s="46">
        <f t="shared" si="3"/>
        <v>474.32</v>
      </c>
      <c r="H32" s="46">
        <f t="shared" si="3"/>
        <v>0.16800000000000001</v>
      </c>
      <c r="I32" s="46">
        <f t="shared" si="3"/>
        <v>23.18</v>
      </c>
      <c r="J32" s="46">
        <f t="shared" si="3"/>
        <v>3.4000000000000002E-2</v>
      </c>
      <c r="K32" s="46">
        <f t="shared" si="3"/>
        <v>1.69</v>
      </c>
      <c r="L32" s="46">
        <f t="shared" si="3"/>
        <v>94.78</v>
      </c>
      <c r="M32" s="46">
        <f t="shared" si="3"/>
        <v>239.04999999999998</v>
      </c>
      <c r="N32" s="46">
        <f t="shared" si="3"/>
        <v>78.949999999999989</v>
      </c>
      <c r="O32" s="46">
        <f t="shared" si="3"/>
        <v>2.96</v>
      </c>
    </row>
    <row r="33" spans="1:16" s="47" customFormat="1" ht="18" customHeight="1" x14ac:dyDescent="0.35">
      <c r="A33" s="70"/>
      <c r="B33" s="44" t="s">
        <v>51</v>
      </c>
      <c r="C33" s="71"/>
      <c r="D33" s="72">
        <f t="shared" ref="D33:O33" si="4">D13+D16+D25+D32</f>
        <v>42.870000000000005</v>
      </c>
      <c r="E33" s="72">
        <f t="shared" si="4"/>
        <v>36.03</v>
      </c>
      <c r="F33" s="72">
        <f t="shared" si="4"/>
        <v>216.52999999999997</v>
      </c>
      <c r="G33" s="72">
        <f t="shared" si="4"/>
        <v>1360.62</v>
      </c>
      <c r="H33" s="72">
        <f t="shared" si="4"/>
        <v>0.52500000000000002</v>
      </c>
      <c r="I33" s="72">
        <f t="shared" si="4"/>
        <v>64.27</v>
      </c>
      <c r="J33" s="72">
        <f t="shared" si="4"/>
        <v>0.18400000000000002</v>
      </c>
      <c r="K33" s="72">
        <f t="shared" si="4"/>
        <v>8.0249999999999986</v>
      </c>
      <c r="L33" s="72">
        <f t="shared" si="4"/>
        <v>410.73</v>
      </c>
      <c r="M33" s="72">
        <f t="shared" si="4"/>
        <v>730.20999999999992</v>
      </c>
      <c r="N33" s="72">
        <f t="shared" si="4"/>
        <v>201.11999999999998</v>
      </c>
      <c r="O33" s="72">
        <f t="shared" si="4"/>
        <v>9.7650000000000006</v>
      </c>
    </row>
    <row r="34" spans="1:16" s="81" customFormat="1" ht="18" customHeight="1" x14ac:dyDescent="0.35">
      <c r="A34" s="101"/>
      <c r="B34" s="101"/>
      <c r="C34" s="101"/>
      <c r="D34" s="101"/>
      <c r="E34" s="101"/>
      <c r="F34" s="101"/>
      <c r="G34" s="101"/>
      <c r="H34" s="28"/>
    </row>
    <row r="35" spans="1:16" s="37" customFormat="1" ht="24.3" customHeight="1" x14ac:dyDescent="0.35">
      <c r="A35" s="3" t="s">
        <v>179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107"/>
    </row>
    <row r="36" spans="1:16" s="94" customFormat="1" ht="18" customHeight="1" x14ac:dyDescent="0.3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</row>
    <row r="37" spans="1:16" s="94" customFormat="1" ht="18" customHeight="1" x14ac:dyDescent="0.35">
      <c r="A37" s="37"/>
      <c r="B37" s="37"/>
      <c r="C37" s="37"/>
      <c r="D37" s="37"/>
      <c r="E37" s="37"/>
      <c r="F37" s="37"/>
      <c r="G37" s="84"/>
    </row>
    <row r="38" spans="1:16" s="94" customFormat="1" ht="18" customHeight="1" x14ac:dyDescent="0.35">
      <c r="A38" s="37"/>
      <c r="B38" s="37"/>
      <c r="C38" s="37"/>
      <c r="D38" s="37"/>
      <c r="E38" s="37"/>
      <c r="F38" s="37"/>
      <c r="G38" s="84"/>
    </row>
    <row r="39" spans="1:16" s="94" customFormat="1" ht="18" customHeight="1" x14ac:dyDescent="0.35">
      <c r="A39" s="37"/>
      <c r="B39" s="37"/>
      <c r="C39" s="37"/>
      <c r="D39" s="37"/>
      <c r="E39" s="37"/>
      <c r="F39" s="37"/>
      <c r="G39" s="84"/>
    </row>
    <row r="40" spans="1:16" s="94" customFormat="1" x14ac:dyDescent="0.35">
      <c r="A40" s="37"/>
      <c r="B40" s="37"/>
      <c r="C40" s="37"/>
      <c r="D40" s="37"/>
      <c r="E40" s="37"/>
      <c r="F40" s="37"/>
      <c r="G40" s="84"/>
    </row>
    <row r="41" spans="1:16" s="94" customFormat="1" x14ac:dyDescent="0.35">
      <c r="A41" s="37"/>
      <c r="B41" s="37"/>
      <c r="C41" s="37"/>
      <c r="D41" s="37"/>
      <c r="E41" s="37"/>
      <c r="F41" s="37"/>
      <c r="G41" s="84"/>
    </row>
    <row r="42" spans="1:16" s="94" customFormat="1" x14ac:dyDescent="0.35">
      <c r="A42" s="37"/>
      <c r="B42" s="37"/>
      <c r="C42" s="37"/>
      <c r="D42" s="37"/>
      <c r="E42" s="37"/>
      <c r="F42" s="37"/>
      <c r="G42" s="84"/>
    </row>
    <row r="43" spans="1:16" s="94" customFormat="1" x14ac:dyDescent="0.35">
      <c r="A43" s="37"/>
      <c r="B43" s="37"/>
      <c r="C43" s="37"/>
      <c r="D43" s="37"/>
      <c r="E43" s="37"/>
      <c r="F43" s="37"/>
      <c r="G43" s="84"/>
    </row>
    <row r="44" spans="1:16" s="94" customFormat="1" x14ac:dyDescent="0.35">
      <c r="A44" s="37"/>
      <c r="B44" s="37"/>
      <c r="C44" s="37"/>
      <c r="D44" s="37"/>
      <c r="E44" s="37"/>
      <c r="F44" s="37"/>
      <c r="G44" s="84"/>
    </row>
    <row r="45" spans="1:16" s="94" customFormat="1" x14ac:dyDescent="0.35">
      <c r="A45" s="37"/>
      <c r="B45" s="37"/>
      <c r="C45" s="37"/>
      <c r="D45" s="37"/>
      <c r="E45" s="37"/>
      <c r="F45" s="37"/>
      <c r="G45" s="84"/>
    </row>
    <row r="46" spans="1:16" s="94" customFormat="1" x14ac:dyDescent="0.35">
      <c r="A46" s="37"/>
      <c r="B46" s="37"/>
      <c r="C46" s="37"/>
      <c r="D46" s="37"/>
      <c r="E46" s="37"/>
      <c r="F46" s="37"/>
      <c r="G46" s="84"/>
    </row>
    <row r="47" spans="1:16" s="94" customFormat="1" x14ac:dyDescent="0.35">
      <c r="A47" s="37"/>
      <c r="B47" s="37"/>
      <c r="C47" s="37"/>
      <c r="D47" s="37"/>
      <c r="E47" s="37"/>
      <c r="F47" s="37"/>
      <c r="G47" s="84"/>
    </row>
    <row r="48" spans="1:16" s="94" customFormat="1" x14ac:dyDescent="0.35">
      <c r="A48" s="37"/>
      <c r="B48" s="37"/>
      <c r="C48" s="37"/>
      <c r="D48" s="37"/>
      <c r="E48" s="37"/>
      <c r="F48" s="37"/>
      <c r="G48" s="84"/>
    </row>
    <row r="49" spans="1:7" s="94" customFormat="1" x14ac:dyDescent="0.35">
      <c r="A49" s="37"/>
      <c r="B49" s="37"/>
      <c r="C49" s="37"/>
      <c r="D49" s="37"/>
      <c r="E49" s="37"/>
      <c r="F49" s="37"/>
      <c r="G49" s="84"/>
    </row>
    <row r="50" spans="1:7" s="94" customFormat="1" x14ac:dyDescent="0.35">
      <c r="A50" s="37"/>
      <c r="B50" s="37"/>
      <c r="C50" s="37"/>
      <c r="D50" s="37"/>
      <c r="E50" s="37"/>
      <c r="F50" s="37"/>
      <c r="G50" s="84"/>
    </row>
    <row r="51" spans="1:7" s="94" customFormat="1" x14ac:dyDescent="0.35">
      <c r="A51" s="37"/>
      <c r="B51" s="37"/>
      <c r="C51" s="37"/>
      <c r="D51" s="37"/>
      <c r="E51" s="37"/>
      <c r="F51" s="37"/>
      <c r="G51" s="84"/>
    </row>
    <row r="52" spans="1:7" s="94" customFormat="1" x14ac:dyDescent="0.35">
      <c r="A52" s="37"/>
      <c r="B52" s="37"/>
      <c r="C52" s="37"/>
      <c r="D52" s="37"/>
      <c r="E52" s="37"/>
      <c r="F52" s="37"/>
      <c r="G52" s="84"/>
    </row>
    <row r="53" spans="1:7" s="94" customFormat="1" x14ac:dyDescent="0.35">
      <c r="A53" s="37"/>
      <c r="B53" s="37"/>
      <c r="C53" s="37"/>
      <c r="D53" s="37"/>
      <c r="E53" s="37"/>
      <c r="F53" s="37"/>
      <c r="G53" s="84"/>
    </row>
    <row r="54" spans="1:7" s="94" customFormat="1" x14ac:dyDescent="0.35">
      <c r="A54" s="37"/>
      <c r="B54" s="37"/>
      <c r="C54" s="37"/>
      <c r="D54" s="37"/>
      <c r="E54" s="37"/>
      <c r="F54" s="37"/>
      <c r="G54" s="84"/>
    </row>
    <row r="55" spans="1:7" s="94" customFormat="1" x14ac:dyDescent="0.35">
      <c r="A55" s="37"/>
      <c r="B55" s="37"/>
      <c r="C55" s="37"/>
      <c r="D55" s="37"/>
      <c r="E55" s="37"/>
      <c r="F55" s="37"/>
      <c r="G55" s="84"/>
    </row>
    <row r="56" spans="1:7" s="94" customFormat="1" x14ac:dyDescent="0.35">
      <c r="A56" s="37"/>
      <c r="B56" s="37"/>
      <c r="C56" s="37"/>
      <c r="D56" s="37"/>
      <c r="E56" s="37"/>
      <c r="F56" s="37"/>
      <c r="G56" s="84"/>
    </row>
    <row r="57" spans="1:7" s="94" customFormat="1" x14ac:dyDescent="0.35">
      <c r="A57" s="37"/>
      <c r="B57" s="37"/>
      <c r="C57" s="37"/>
      <c r="D57" s="37"/>
      <c r="E57" s="37"/>
      <c r="F57" s="37"/>
      <c r="G57" s="84"/>
    </row>
    <row r="58" spans="1:7" s="94" customFormat="1" x14ac:dyDescent="0.35">
      <c r="A58" s="37"/>
      <c r="B58" s="37"/>
      <c r="C58" s="37"/>
      <c r="D58" s="37"/>
      <c r="E58" s="37"/>
      <c r="F58" s="37"/>
      <c r="G58" s="84"/>
    </row>
    <row r="59" spans="1:7" s="94" customFormat="1" x14ac:dyDescent="0.35">
      <c r="A59" s="37"/>
      <c r="B59" s="37"/>
      <c r="C59" s="37"/>
      <c r="D59" s="37"/>
      <c r="E59" s="37"/>
      <c r="F59" s="37"/>
      <c r="G59" s="84"/>
    </row>
    <row r="60" spans="1:7" s="94" customFormat="1" x14ac:dyDescent="0.35">
      <c r="A60" s="37"/>
      <c r="B60" s="37"/>
      <c r="C60" s="37"/>
      <c r="D60" s="37"/>
      <c r="E60" s="37"/>
      <c r="F60" s="37"/>
      <c r="G60" s="84"/>
    </row>
    <row r="61" spans="1:7" s="94" customFormat="1" x14ac:dyDescent="0.35">
      <c r="A61" s="37"/>
      <c r="B61" s="37"/>
      <c r="C61" s="37"/>
      <c r="D61" s="37"/>
      <c r="E61" s="37"/>
      <c r="F61" s="37"/>
      <c r="G61" s="84"/>
    </row>
    <row r="62" spans="1:7" s="94" customFormat="1" x14ac:dyDescent="0.35">
      <c r="A62" s="37"/>
      <c r="B62" s="37"/>
      <c r="C62" s="37"/>
      <c r="D62" s="37"/>
      <c r="E62" s="37"/>
      <c r="F62" s="37"/>
      <c r="G62" s="84"/>
    </row>
    <row r="63" spans="1:7" s="94" customFormat="1" x14ac:dyDescent="0.35">
      <c r="A63" s="37"/>
      <c r="B63" s="37"/>
      <c r="C63" s="37"/>
      <c r="D63" s="37"/>
      <c r="E63" s="37"/>
      <c r="F63" s="37"/>
      <c r="G63" s="84"/>
    </row>
    <row r="64" spans="1:7" s="94" customFormat="1" x14ac:dyDescent="0.35">
      <c r="A64" s="37"/>
      <c r="B64" s="37"/>
      <c r="C64" s="37"/>
      <c r="D64" s="37"/>
      <c r="E64" s="37"/>
      <c r="F64" s="37"/>
      <c r="G64" s="84"/>
    </row>
    <row r="65" spans="1:7" s="94" customFormat="1" x14ac:dyDescent="0.35">
      <c r="A65" s="37"/>
      <c r="B65" s="37"/>
      <c r="C65" s="37"/>
      <c r="D65" s="37"/>
      <c r="E65" s="37"/>
      <c r="F65" s="37"/>
      <c r="G65" s="84"/>
    </row>
    <row r="66" spans="1:7" s="94" customFormat="1" x14ac:dyDescent="0.35">
      <c r="A66" s="37"/>
      <c r="B66" s="37"/>
      <c r="C66" s="37"/>
      <c r="D66" s="37"/>
      <c r="E66" s="37"/>
      <c r="F66" s="37"/>
      <c r="G66" s="84"/>
    </row>
    <row r="67" spans="1:7" s="94" customFormat="1" x14ac:dyDescent="0.35">
      <c r="A67" s="37"/>
      <c r="B67" s="37"/>
      <c r="C67" s="37"/>
      <c r="D67" s="37"/>
      <c r="E67" s="37"/>
      <c r="F67" s="37"/>
      <c r="G67" s="84"/>
    </row>
    <row r="68" spans="1:7" s="94" customFormat="1" x14ac:dyDescent="0.35">
      <c r="A68" s="37"/>
      <c r="B68" s="37"/>
      <c r="C68" s="37"/>
      <c r="D68" s="37"/>
      <c r="E68" s="37"/>
      <c r="F68" s="37"/>
      <c r="G68" s="84"/>
    </row>
    <row r="69" spans="1:7" s="94" customFormat="1" x14ac:dyDescent="0.35">
      <c r="A69" s="37"/>
      <c r="B69" s="37"/>
      <c r="C69" s="37"/>
      <c r="D69" s="37"/>
      <c r="E69" s="37"/>
      <c r="F69" s="37"/>
      <c r="G69" s="84"/>
    </row>
    <row r="70" spans="1:7" s="94" customFormat="1" x14ac:dyDescent="0.35">
      <c r="A70" s="37"/>
      <c r="B70" s="37"/>
      <c r="C70" s="37"/>
      <c r="D70" s="37"/>
      <c r="E70" s="37"/>
      <c r="F70" s="37"/>
      <c r="G70" s="84"/>
    </row>
    <row r="71" spans="1:7" s="94" customFormat="1" x14ac:dyDescent="0.35">
      <c r="A71" s="37"/>
      <c r="B71" s="37"/>
      <c r="C71" s="37"/>
      <c r="D71" s="37"/>
      <c r="E71" s="37"/>
      <c r="F71" s="37"/>
      <c r="G71" s="84"/>
    </row>
    <row r="72" spans="1:7" s="94" customFormat="1" x14ac:dyDescent="0.35">
      <c r="A72" s="37"/>
      <c r="B72" s="37"/>
      <c r="C72" s="37"/>
      <c r="D72" s="37"/>
      <c r="E72" s="37"/>
      <c r="F72" s="37"/>
      <c r="G72" s="84"/>
    </row>
    <row r="73" spans="1:7" s="94" customFormat="1" x14ac:dyDescent="0.35">
      <c r="A73" s="37"/>
      <c r="B73" s="37"/>
      <c r="C73" s="37"/>
      <c r="D73" s="37"/>
      <c r="E73" s="37"/>
      <c r="F73" s="37"/>
      <c r="G73" s="84"/>
    </row>
    <row r="74" spans="1:7" s="94" customFormat="1" x14ac:dyDescent="0.35">
      <c r="A74" s="37"/>
      <c r="B74" s="37"/>
      <c r="C74" s="37"/>
      <c r="D74" s="37"/>
      <c r="E74" s="37"/>
      <c r="F74" s="37"/>
      <c r="G74" s="84"/>
    </row>
    <row r="75" spans="1:7" s="94" customFormat="1" x14ac:dyDescent="0.35">
      <c r="A75" s="37"/>
      <c r="B75" s="37"/>
      <c r="C75" s="37"/>
      <c r="D75" s="37"/>
      <c r="E75" s="37"/>
      <c r="F75" s="37"/>
      <c r="G75" s="84"/>
    </row>
    <row r="76" spans="1:7" s="94" customFormat="1" x14ac:dyDescent="0.35">
      <c r="A76" s="37"/>
      <c r="B76" s="37"/>
      <c r="C76" s="37"/>
      <c r="D76" s="37"/>
      <c r="E76" s="37"/>
      <c r="F76" s="37"/>
      <c r="G76" s="84"/>
    </row>
    <row r="77" spans="1:7" s="94" customFormat="1" x14ac:dyDescent="0.35">
      <c r="A77" s="37"/>
      <c r="B77" s="37"/>
      <c r="C77" s="37"/>
      <c r="D77" s="37"/>
      <c r="E77" s="37"/>
      <c r="F77" s="37"/>
      <c r="G77" s="84"/>
    </row>
    <row r="78" spans="1:7" s="94" customFormat="1" x14ac:dyDescent="0.35">
      <c r="A78" s="37"/>
      <c r="B78" s="37"/>
      <c r="C78" s="37"/>
      <c r="D78" s="37"/>
      <c r="E78" s="37"/>
      <c r="F78" s="37"/>
      <c r="G78" s="84"/>
    </row>
    <row r="79" spans="1:7" s="94" customFormat="1" x14ac:dyDescent="0.35">
      <c r="A79" s="37"/>
      <c r="B79" s="37"/>
      <c r="C79" s="37"/>
      <c r="D79" s="37"/>
      <c r="E79" s="37"/>
      <c r="F79" s="37"/>
      <c r="G79" s="84"/>
    </row>
    <row r="80" spans="1:7" s="94" customFormat="1" x14ac:dyDescent="0.35">
      <c r="A80" s="37"/>
      <c r="B80" s="37"/>
      <c r="C80" s="37"/>
      <c r="D80" s="37"/>
      <c r="E80" s="37"/>
      <c r="F80" s="37"/>
      <c r="G80" s="84"/>
    </row>
    <row r="81" spans="1:7" s="94" customFormat="1" x14ac:dyDescent="0.35">
      <c r="A81" s="37"/>
      <c r="B81" s="37"/>
      <c r="C81" s="37"/>
      <c r="D81" s="37"/>
      <c r="E81" s="37"/>
      <c r="F81" s="37"/>
      <c r="G81" s="84"/>
    </row>
    <row r="82" spans="1:7" s="94" customFormat="1" x14ac:dyDescent="0.35">
      <c r="A82" s="37"/>
      <c r="B82" s="37"/>
      <c r="C82" s="37"/>
      <c r="D82" s="37"/>
      <c r="E82" s="37"/>
      <c r="F82" s="37"/>
      <c r="G82" s="84"/>
    </row>
    <row r="83" spans="1:7" s="94" customFormat="1" x14ac:dyDescent="0.35">
      <c r="A83" s="37"/>
      <c r="B83" s="37"/>
      <c r="C83" s="37"/>
      <c r="D83" s="37"/>
      <c r="E83" s="37"/>
      <c r="F83" s="37"/>
      <c r="G83" s="84"/>
    </row>
    <row r="84" spans="1:7" s="94" customFormat="1" x14ac:dyDescent="0.35">
      <c r="A84" s="37"/>
      <c r="B84" s="37"/>
      <c r="C84" s="37"/>
      <c r="D84" s="37"/>
      <c r="E84" s="37"/>
      <c r="F84" s="37"/>
      <c r="G84" s="84"/>
    </row>
    <row r="85" spans="1:7" s="94" customFormat="1" x14ac:dyDescent="0.35">
      <c r="A85" s="37"/>
      <c r="B85" s="37"/>
      <c r="C85" s="37"/>
      <c r="D85" s="37"/>
      <c r="E85" s="37"/>
      <c r="F85" s="37"/>
      <c r="G85" s="84"/>
    </row>
    <row r="86" spans="1:7" s="94" customFormat="1" x14ac:dyDescent="0.35">
      <c r="A86" s="37"/>
      <c r="B86" s="37"/>
      <c r="C86" s="37"/>
      <c r="D86" s="37"/>
      <c r="E86" s="37"/>
      <c r="F86" s="37"/>
      <c r="G86" s="84"/>
    </row>
    <row r="87" spans="1:7" s="94" customFormat="1" x14ac:dyDescent="0.35">
      <c r="A87" s="37"/>
      <c r="B87" s="37"/>
      <c r="C87" s="37"/>
      <c r="D87" s="37"/>
      <c r="E87" s="37"/>
      <c r="F87" s="37"/>
      <c r="G87" s="84"/>
    </row>
    <row r="88" spans="1:7" s="94" customFormat="1" x14ac:dyDescent="0.35">
      <c r="A88" s="37"/>
      <c r="B88" s="37"/>
      <c r="C88" s="37"/>
      <c r="D88" s="37"/>
      <c r="E88" s="37"/>
      <c r="F88" s="37"/>
      <c r="G88" s="84"/>
    </row>
    <row r="89" spans="1:7" s="94" customFormat="1" x14ac:dyDescent="0.35">
      <c r="A89" s="37"/>
      <c r="B89" s="37"/>
      <c r="C89" s="37"/>
      <c r="D89" s="37"/>
      <c r="E89" s="37"/>
      <c r="F89" s="37"/>
      <c r="G89" s="84"/>
    </row>
    <row r="90" spans="1:7" s="94" customFormat="1" x14ac:dyDescent="0.35">
      <c r="A90" s="37"/>
      <c r="B90" s="37"/>
      <c r="C90" s="37"/>
      <c r="D90" s="37"/>
      <c r="E90" s="37"/>
      <c r="F90" s="37"/>
      <c r="G90" s="84"/>
    </row>
    <row r="91" spans="1:7" s="94" customFormat="1" x14ac:dyDescent="0.35">
      <c r="A91" s="37"/>
      <c r="B91" s="37"/>
      <c r="C91" s="37"/>
      <c r="D91" s="37"/>
      <c r="E91" s="37"/>
      <c r="F91" s="37"/>
      <c r="G91" s="84"/>
    </row>
    <row r="92" spans="1:7" s="94" customFormat="1" x14ac:dyDescent="0.35">
      <c r="A92" s="37"/>
      <c r="B92" s="37"/>
      <c r="C92" s="37"/>
      <c r="D92" s="37"/>
      <c r="E92" s="37"/>
      <c r="F92" s="37"/>
      <c r="G92" s="84"/>
    </row>
  </sheetData>
  <mergeCells count="15">
    <mergeCell ref="A14:O14"/>
    <mergeCell ref="A17:O17"/>
    <mergeCell ref="A26:O26"/>
    <mergeCell ref="A35:O35"/>
    <mergeCell ref="D5:F5"/>
    <mergeCell ref="G5:G6"/>
    <mergeCell ref="H5:K5"/>
    <mergeCell ref="L5:O5"/>
    <mergeCell ref="A7:O7"/>
    <mergeCell ref="A1:B1"/>
    <mergeCell ref="A3:B3"/>
    <mergeCell ref="A4:C4"/>
    <mergeCell ref="A5:A6"/>
    <mergeCell ref="B5:B6"/>
    <mergeCell ref="C5:C6"/>
  </mergeCells>
  <pageMargins left="0.39374999999999999" right="0.39374999999999999" top="0.196527777777778" bottom="0.196527777777778" header="0.511811023622047" footer="0.511811023622047"/>
  <pageSetup paperSize="9" scale="96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J245"/>
  <sheetViews>
    <sheetView view="pageBreakPreview" zoomScale="60" zoomScaleNormal="100" workbookViewId="0">
      <pane xSplit="4" ySplit="1" topLeftCell="E215" activePane="bottomRight" state="frozen"/>
      <selection pane="topRight" activeCell="E1" sqref="E1"/>
      <selection pane="bottomLeft" activeCell="A227" sqref="A227"/>
      <selection pane="bottomRight" activeCell="A133" sqref="A133"/>
    </sheetView>
  </sheetViews>
  <sheetFormatPr defaultColWidth="9.33203125" defaultRowHeight="12.75" x14ac:dyDescent="0.35"/>
  <cols>
    <col min="1" max="1" width="11.3984375" customWidth="1"/>
    <col min="2" max="2" width="24.73046875" customWidth="1"/>
    <col min="3" max="7" width="6.73046875" customWidth="1"/>
    <col min="8" max="8" width="7.796875" customWidth="1"/>
    <col min="9" max="9" width="8.1328125" customWidth="1"/>
    <col min="10" max="12" width="6.73046875" customWidth="1"/>
    <col min="13" max="13" width="8" customWidth="1"/>
    <col min="14" max="29" width="6.73046875" customWidth="1"/>
    <col min="30" max="30" width="8.19921875" customWidth="1"/>
    <col min="31" max="32" width="6.73046875" customWidth="1"/>
    <col min="1024" max="1024" width="11.53125" customWidth="1"/>
  </cols>
  <sheetData>
    <row r="1" spans="1:1024" s="123" customFormat="1" ht="37.5" x14ac:dyDescent="0.35">
      <c r="A1" s="117" t="s">
        <v>180</v>
      </c>
      <c r="B1" s="118" t="s">
        <v>181</v>
      </c>
      <c r="C1" s="119" t="s">
        <v>182</v>
      </c>
      <c r="D1" s="120" t="s">
        <v>183</v>
      </c>
      <c r="E1" s="120" t="s">
        <v>184</v>
      </c>
      <c r="F1" s="120" t="s">
        <v>185</v>
      </c>
      <c r="G1" s="120" t="s">
        <v>186</v>
      </c>
      <c r="H1" s="120" t="s">
        <v>187</v>
      </c>
      <c r="I1" s="120" t="s">
        <v>188</v>
      </c>
      <c r="J1" s="120" t="s">
        <v>189</v>
      </c>
      <c r="K1" s="120" t="s">
        <v>190</v>
      </c>
      <c r="L1" s="120" t="s">
        <v>191</v>
      </c>
      <c r="M1" s="120" t="s">
        <v>192</v>
      </c>
      <c r="N1" s="120" t="s">
        <v>193</v>
      </c>
      <c r="O1" s="120" t="s">
        <v>194</v>
      </c>
      <c r="P1" s="120" t="s">
        <v>195</v>
      </c>
      <c r="Q1" s="120" t="s">
        <v>196</v>
      </c>
      <c r="R1" s="121" t="s">
        <v>197</v>
      </c>
      <c r="S1" s="120" t="s">
        <v>198</v>
      </c>
      <c r="T1" s="120" t="s">
        <v>199</v>
      </c>
      <c r="U1" s="120" t="s">
        <v>200</v>
      </c>
      <c r="V1" s="120" t="s">
        <v>201</v>
      </c>
      <c r="W1" s="120" t="s">
        <v>202</v>
      </c>
      <c r="X1" s="120" t="s">
        <v>203</v>
      </c>
      <c r="Y1" s="120" t="s">
        <v>204</v>
      </c>
      <c r="Z1" s="120" t="s">
        <v>205</v>
      </c>
      <c r="AA1" s="120" t="s">
        <v>206</v>
      </c>
      <c r="AB1" s="120" t="s">
        <v>207</v>
      </c>
      <c r="AC1" s="120" t="s">
        <v>208</v>
      </c>
      <c r="AD1" s="120" t="s">
        <v>209</v>
      </c>
      <c r="AE1" s="120" t="s">
        <v>210</v>
      </c>
      <c r="AF1" s="122" t="s">
        <v>211</v>
      </c>
      <c r="AMJ1"/>
    </row>
    <row r="2" spans="1:1024" s="123" customFormat="1" ht="11.25" customHeight="1" x14ac:dyDescent="0.35">
      <c r="A2" s="1" t="s">
        <v>212</v>
      </c>
      <c r="B2" s="1"/>
      <c r="C2" s="124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MJ2"/>
    </row>
    <row r="3" spans="1:1024" s="123" customFormat="1" ht="11.95" customHeight="1" x14ac:dyDescent="0.35">
      <c r="A3" s="221" t="s">
        <v>23</v>
      </c>
      <c r="B3" s="221"/>
      <c r="C3" s="126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8"/>
      <c r="AMJ3"/>
    </row>
    <row r="4" spans="1:1024" s="123" customFormat="1" x14ac:dyDescent="0.35">
      <c r="A4" s="126">
        <v>213</v>
      </c>
      <c r="B4" s="129" t="s">
        <v>24</v>
      </c>
      <c r="C4" s="126">
        <v>40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>
        <v>1</v>
      </c>
      <c r="Y4" s="128"/>
      <c r="Z4" s="128"/>
      <c r="AA4" s="128"/>
      <c r="AB4" s="128"/>
      <c r="AC4" s="128"/>
      <c r="AD4" s="128"/>
      <c r="AE4" s="128"/>
      <c r="AF4" s="128"/>
      <c r="AMJ4"/>
    </row>
    <row r="5" spans="1:1024" s="123" customFormat="1" x14ac:dyDescent="0.35">
      <c r="A5" s="130">
        <v>182</v>
      </c>
      <c r="B5" s="131" t="s">
        <v>26</v>
      </c>
      <c r="C5" s="126">
        <v>150</v>
      </c>
      <c r="D5" s="128"/>
      <c r="E5" s="128"/>
      <c r="F5" s="128"/>
      <c r="G5" s="128">
        <v>23</v>
      </c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>
        <v>100</v>
      </c>
      <c r="S5" s="128"/>
      <c r="T5" s="128"/>
      <c r="U5" s="128"/>
      <c r="V5" s="128">
        <v>5</v>
      </c>
      <c r="W5" s="128"/>
      <c r="X5" s="128"/>
      <c r="Y5" s="128">
        <v>4</v>
      </c>
      <c r="Z5" s="128"/>
      <c r="AA5" s="128"/>
      <c r="AB5" s="128"/>
      <c r="AC5" s="128"/>
      <c r="AD5" s="128"/>
      <c r="AE5" s="128"/>
      <c r="AF5" s="128"/>
      <c r="AMJ5"/>
    </row>
    <row r="6" spans="1:1024" s="123" customFormat="1" x14ac:dyDescent="0.35">
      <c r="A6" s="132">
        <v>376</v>
      </c>
      <c r="B6" s="133" t="s">
        <v>28</v>
      </c>
      <c r="C6" s="126">
        <v>150</v>
      </c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>
        <v>7</v>
      </c>
      <c r="Z6" s="128"/>
      <c r="AA6" s="134">
        <v>0.55000000000000004</v>
      </c>
      <c r="AB6" s="128"/>
      <c r="AC6" s="128"/>
      <c r="AD6" s="128"/>
      <c r="AE6" s="128"/>
      <c r="AF6" s="128"/>
      <c r="AMJ6"/>
    </row>
    <row r="7" spans="1:1024" s="123" customFormat="1" x14ac:dyDescent="0.35">
      <c r="A7" s="132" t="s">
        <v>30</v>
      </c>
      <c r="B7" s="135" t="s">
        <v>31</v>
      </c>
      <c r="C7" s="126">
        <v>20</v>
      </c>
      <c r="D7" s="128"/>
      <c r="E7" s="128">
        <v>20</v>
      </c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MJ7"/>
    </row>
    <row r="8" spans="1:1024" s="123" customFormat="1" ht="12.85" customHeight="1" x14ac:dyDescent="0.35">
      <c r="A8" s="221" t="s">
        <v>33</v>
      </c>
      <c r="B8" s="221"/>
      <c r="C8" s="126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MJ8"/>
    </row>
    <row r="9" spans="1:1024" s="123" customFormat="1" ht="10.15" x14ac:dyDescent="0.3">
      <c r="A9" s="136" t="s">
        <v>62</v>
      </c>
      <c r="B9" s="137" t="s">
        <v>213</v>
      </c>
      <c r="C9" s="136">
        <v>100</v>
      </c>
      <c r="D9" s="138"/>
      <c r="E9" s="138"/>
      <c r="F9" s="138"/>
      <c r="G9" s="138"/>
      <c r="H9" s="138"/>
      <c r="I9" s="138"/>
      <c r="J9" s="138"/>
      <c r="K9" s="138">
        <v>100</v>
      </c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9"/>
    </row>
    <row r="10" spans="1:1024" s="123" customFormat="1" ht="14.95" customHeight="1" x14ac:dyDescent="0.35">
      <c r="A10" s="221" t="s">
        <v>37</v>
      </c>
      <c r="B10" s="221"/>
      <c r="C10" s="140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MJ10"/>
    </row>
    <row r="11" spans="1:1024" s="123" customFormat="1" ht="20.100000000000001" customHeight="1" x14ac:dyDescent="0.35">
      <c r="A11" s="132">
        <v>70</v>
      </c>
      <c r="B11" s="141" t="s">
        <v>38</v>
      </c>
      <c r="C11" s="140">
        <v>40</v>
      </c>
      <c r="D11" s="128"/>
      <c r="E11" s="128"/>
      <c r="F11" s="128"/>
      <c r="G11" s="128"/>
      <c r="H11" s="128"/>
      <c r="I11" s="128"/>
      <c r="J11" s="128">
        <v>40</v>
      </c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MJ11"/>
    </row>
    <row r="12" spans="1:1024" s="123" customFormat="1" ht="20.85" customHeight="1" x14ac:dyDescent="0.35">
      <c r="A12" s="132">
        <v>101</v>
      </c>
      <c r="B12" s="142" t="s">
        <v>40</v>
      </c>
      <c r="C12" s="140">
        <v>150</v>
      </c>
      <c r="D12" s="128"/>
      <c r="E12" s="128"/>
      <c r="F12" s="128"/>
      <c r="G12" s="128">
        <v>3</v>
      </c>
      <c r="H12" s="128"/>
      <c r="I12" s="128">
        <v>45</v>
      </c>
      <c r="J12" s="128">
        <v>12</v>
      </c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>
        <v>1.5</v>
      </c>
      <c r="W12" s="128"/>
      <c r="X12" s="128"/>
      <c r="Y12" s="128"/>
      <c r="Z12" s="128"/>
      <c r="AA12" s="128"/>
      <c r="AB12" s="128"/>
      <c r="AC12" s="128"/>
      <c r="AD12" s="128"/>
      <c r="AE12" s="128"/>
      <c r="AF12" s="143">
        <v>2.8</v>
      </c>
      <c r="AMJ12"/>
    </row>
    <row r="13" spans="1:1024" s="147" customFormat="1" ht="10.15" x14ac:dyDescent="0.35">
      <c r="A13" s="132">
        <v>268</v>
      </c>
      <c r="B13" s="144" t="s">
        <v>41</v>
      </c>
      <c r="C13" s="132">
        <v>50</v>
      </c>
      <c r="D13" s="128"/>
      <c r="E13" s="145">
        <v>9</v>
      </c>
      <c r="F13" s="145"/>
      <c r="G13" s="145"/>
      <c r="H13" s="145"/>
      <c r="I13" s="145"/>
      <c r="J13" s="145"/>
      <c r="K13" s="145"/>
      <c r="L13" s="145"/>
      <c r="M13" s="145"/>
      <c r="N13" s="145">
        <v>37</v>
      </c>
      <c r="O13" s="145"/>
      <c r="P13" s="145"/>
      <c r="Q13" s="145"/>
      <c r="R13" s="145">
        <v>12</v>
      </c>
      <c r="S13" s="145"/>
      <c r="T13" s="145"/>
      <c r="U13" s="145"/>
      <c r="V13" s="145"/>
      <c r="W13" s="145">
        <v>3</v>
      </c>
      <c r="X13" s="145"/>
      <c r="Y13" s="145"/>
      <c r="Z13" s="145"/>
      <c r="AA13" s="145"/>
      <c r="AB13" s="145"/>
      <c r="AC13" s="145"/>
      <c r="AD13" s="145"/>
      <c r="AE13" s="145"/>
      <c r="AF13" s="128"/>
      <c r="AG13" s="146"/>
    </row>
    <row r="14" spans="1:1024" s="123" customFormat="1" x14ac:dyDescent="0.35">
      <c r="A14" s="132">
        <v>321</v>
      </c>
      <c r="B14" s="144" t="s">
        <v>42</v>
      </c>
      <c r="C14" s="126">
        <v>120</v>
      </c>
      <c r="D14" s="128"/>
      <c r="E14" s="128"/>
      <c r="F14" s="128">
        <v>1.4</v>
      </c>
      <c r="G14" s="128"/>
      <c r="H14" s="128"/>
      <c r="I14" s="128"/>
      <c r="J14" s="128">
        <v>152.1</v>
      </c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>
        <v>4.2</v>
      </c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MJ14"/>
    </row>
    <row r="15" spans="1:1024" s="123" customFormat="1" x14ac:dyDescent="0.35">
      <c r="A15" s="132">
        <v>349</v>
      </c>
      <c r="B15" s="144" t="s">
        <v>44</v>
      </c>
      <c r="C15" s="126">
        <v>150</v>
      </c>
      <c r="D15" s="128"/>
      <c r="E15" s="128"/>
      <c r="F15" s="128"/>
      <c r="G15" s="128"/>
      <c r="H15" s="128"/>
      <c r="I15" s="128"/>
      <c r="J15" s="128"/>
      <c r="K15" s="128"/>
      <c r="L15" s="128">
        <v>15</v>
      </c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>
        <v>8</v>
      </c>
      <c r="Z15" s="128"/>
      <c r="AA15" s="128"/>
      <c r="AB15" s="128"/>
      <c r="AC15" s="128"/>
      <c r="AD15" s="128"/>
      <c r="AE15" s="128"/>
      <c r="AF15" s="128"/>
      <c r="AMJ15"/>
    </row>
    <row r="16" spans="1:1024" s="123" customFormat="1" x14ac:dyDescent="0.35">
      <c r="A16" s="126" t="s">
        <v>30</v>
      </c>
      <c r="B16" s="135" t="s">
        <v>31</v>
      </c>
      <c r="C16" s="126">
        <v>20</v>
      </c>
      <c r="D16" s="128"/>
      <c r="E16" s="128">
        <v>20</v>
      </c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MJ16"/>
    </row>
    <row r="17" spans="1:1024" s="123" customFormat="1" x14ac:dyDescent="0.35">
      <c r="A17" s="126" t="s">
        <v>30</v>
      </c>
      <c r="B17" s="144" t="s">
        <v>45</v>
      </c>
      <c r="C17" s="126">
        <v>30</v>
      </c>
      <c r="D17" s="128">
        <v>30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MJ17"/>
    </row>
    <row r="18" spans="1:1024" s="123" customFormat="1" ht="12.85" customHeight="1" x14ac:dyDescent="0.35">
      <c r="A18" s="221" t="s">
        <v>214</v>
      </c>
      <c r="B18" s="221"/>
      <c r="C18" s="126"/>
      <c r="D18" s="128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28"/>
      <c r="AMJ18"/>
    </row>
    <row r="19" spans="1:1024" s="123" customFormat="1" x14ac:dyDescent="0.35">
      <c r="A19" s="126"/>
      <c r="B19" s="148"/>
      <c r="C19" s="126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MJ19"/>
    </row>
    <row r="20" spans="1:1024" s="123" customFormat="1" ht="17.2" customHeight="1" x14ac:dyDescent="0.3">
      <c r="A20" s="140">
        <v>401</v>
      </c>
      <c r="B20" s="149" t="s">
        <v>48</v>
      </c>
      <c r="C20" s="140" t="s">
        <v>215</v>
      </c>
      <c r="D20" s="128"/>
      <c r="E20" s="128"/>
      <c r="F20" s="128">
        <v>67.8</v>
      </c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>
        <v>120.4</v>
      </c>
      <c r="S20" s="128"/>
      <c r="T20" s="128"/>
      <c r="U20" s="128"/>
      <c r="V20" s="128"/>
      <c r="W20" s="128">
        <v>7</v>
      </c>
      <c r="X20" s="134">
        <v>0.08</v>
      </c>
      <c r="Y20" s="134">
        <v>2</v>
      </c>
      <c r="Z20" s="128"/>
      <c r="AA20" s="128"/>
      <c r="AB20" s="128">
        <v>1</v>
      </c>
      <c r="AC20" s="128"/>
      <c r="AD20" s="128"/>
      <c r="AE20" s="128"/>
      <c r="AF20" s="128"/>
      <c r="AG20" s="146"/>
    </row>
    <row r="21" spans="1:1024" s="123" customFormat="1" ht="20.25" x14ac:dyDescent="0.35">
      <c r="A21" s="132" t="s">
        <v>30</v>
      </c>
      <c r="B21" s="133" t="s">
        <v>49</v>
      </c>
      <c r="C21" s="126">
        <v>150</v>
      </c>
      <c r="D21" s="128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>
        <v>150</v>
      </c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28"/>
      <c r="AMJ21"/>
    </row>
    <row r="22" spans="1:1024" s="123" customFormat="1" x14ac:dyDescent="0.35">
      <c r="A22" s="126"/>
      <c r="B22" s="135"/>
      <c r="C22" s="126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MJ22"/>
    </row>
    <row r="23" spans="1:1024" s="123" customFormat="1" x14ac:dyDescent="0.35">
      <c r="A23" s="132"/>
      <c r="B23" s="135"/>
      <c r="C23" s="140"/>
      <c r="D23" s="128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28"/>
      <c r="AMJ23"/>
    </row>
    <row r="24" spans="1:1024" s="123" customFormat="1" x14ac:dyDescent="0.35">
      <c r="A24" s="150"/>
      <c r="B24" s="151" t="s">
        <v>216</v>
      </c>
      <c r="C24" s="152"/>
      <c r="D24" s="153">
        <f t="shared" ref="D24:AF24" si="0">D22+D21+D20+D19+D18+D17+D16+D15+D14+D13+D12+D11+D10+D9+D8+D7+D6+D5+D4+D23</f>
        <v>30</v>
      </c>
      <c r="E24" s="153">
        <f t="shared" si="0"/>
        <v>49</v>
      </c>
      <c r="F24" s="153">
        <f t="shared" si="0"/>
        <v>69.2</v>
      </c>
      <c r="G24" s="153">
        <f t="shared" si="0"/>
        <v>26</v>
      </c>
      <c r="H24" s="153">
        <f t="shared" si="0"/>
        <v>0</v>
      </c>
      <c r="I24" s="153">
        <f t="shared" si="0"/>
        <v>45</v>
      </c>
      <c r="J24" s="153">
        <f t="shared" si="0"/>
        <v>204.1</v>
      </c>
      <c r="K24" s="153">
        <f t="shared" si="0"/>
        <v>100</v>
      </c>
      <c r="L24" s="153">
        <f t="shared" si="0"/>
        <v>15</v>
      </c>
      <c r="M24" s="153">
        <f t="shared" si="0"/>
        <v>0</v>
      </c>
      <c r="N24" s="153">
        <f t="shared" si="0"/>
        <v>37</v>
      </c>
      <c r="O24" s="153">
        <f t="shared" si="0"/>
        <v>0</v>
      </c>
      <c r="P24" s="153">
        <f t="shared" si="0"/>
        <v>0</v>
      </c>
      <c r="Q24" s="153">
        <f t="shared" si="0"/>
        <v>0</v>
      </c>
      <c r="R24" s="153">
        <f t="shared" si="0"/>
        <v>382.4</v>
      </c>
      <c r="S24" s="153">
        <f t="shared" si="0"/>
        <v>0</v>
      </c>
      <c r="T24" s="153">
        <f t="shared" si="0"/>
        <v>0</v>
      </c>
      <c r="U24" s="153">
        <f t="shared" si="0"/>
        <v>0</v>
      </c>
      <c r="V24" s="153">
        <f t="shared" si="0"/>
        <v>10.7</v>
      </c>
      <c r="W24" s="153">
        <f t="shared" si="0"/>
        <v>10</v>
      </c>
      <c r="X24" s="153">
        <f t="shared" si="0"/>
        <v>1.08</v>
      </c>
      <c r="Y24" s="153">
        <f t="shared" si="0"/>
        <v>21</v>
      </c>
      <c r="Z24" s="153">
        <f t="shared" si="0"/>
        <v>0</v>
      </c>
      <c r="AA24" s="153">
        <f t="shared" si="0"/>
        <v>0.55000000000000004</v>
      </c>
      <c r="AB24" s="153">
        <f t="shared" si="0"/>
        <v>1</v>
      </c>
      <c r="AC24" s="153">
        <f t="shared" si="0"/>
        <v>0</v>
      </c>
      <c r="AD24" s="153">
        <f t="shared" si="0"/>
        <v>0</v>
      </c>
      <c r="AE24" s="153">
        <f t="shared" si="0"/>
        <v>0</v>
      </c>
      <c r="AF24" s="153">
        <f t="shared" si="0"/>
        <v>2.8</v>
      </c>
      <c r="AMJ24"/>
    </row>
    <row r="25" spans="1:1024" s="123" customFormat="1" ht="11.25" customHeight="1" x14ac:dyDescent="0.35">
      <c r="A25" s="1" t="s">
        <v>217</v>
      </c>
      <c r="B25" s="1"/>
      <c r="C25" s="12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MJ25"/>
    </row>
    <row r="26" spans="1:1024" s="123" customFormat="1" ht="17.25" customHeight="1" x14ac:dyDescent="0.35">
      <c r="A26" s="221" t="s">
        <v>23</v>
      </c>
      <c r="B26" s="221"/>
      <c r="C26" s="126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8"/>
      <c r="AMJ26"/>
    </row>
    <row r="27" spans="1:1024" s="123" customFormat="1" ht="17.25" customHeight="1" x14ac:dyDescent="0.35">
      <c r="A27" s="142">
        <v>59</v>
      </c>
      <c r="B27" s="142" t="s">
        <v>55</v>
      </c>
      <c r="C27" s="126">
        <v>30</v>
      </c>
      <c r="D27" s="155"/>
      <c r="E27" s="155"/>
      <c r="F27" s="155"/>
      <c r="G27" s="155"/>
      <c r="H27" s="155"/>
      <c r="I27" s="155"/>
      <c r="J27" s="155">
        <v>22.5</v>
      </c>
      <c r="K27" s="155">
        <v>7.5</v>
      </c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>
        <v>0.3</v>
      </c>
      <c r="Z27" s="155"/>
      <c r="AA27" s="155"/>
      <c r="AB27" s="155"/>
      <c r="AC27" s="155"/>
      <c r="AD27" s="155"/>
      <c r="AE27" s="155"/>
      <c r="AF27" s="128"/>
      <c r="AMJ27" s="156"/>
    </row>
    <row r="28" spans="1:1024" s="123" customFormat="1" ht="23.25" customHeight="1" x14ac:dyDescent="0.35">
      <c r="A28" s="126">
        <v>528</v>
      </c>
      <c r="B28" s="157" t="s">
        <v>56</v>
      </c>
      <c r="C28" s="126">
        <v>150</v>
      </c>
      <c r="D28" s="128"/>
      <c r="E28" s="128"/>
      <c r="F28" s="128"/>
      <c r="G28" s="128">
        <v>22</v>
      </c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>
        <v>100</v>
      </c>
      <c r="S28" s="128"/>
      <c r="T28" s="128"/>
      <c r="U28" s="128"/>
      <c r="V28" s="128">
        <v>5</v>
      </c>
      <c r="W28" s="128"/>
      <c r="X28" s="128"/>
      <c r="Y28" s="128">
        <v>4</v>
      </c>
      <c r="Z28" s="128"/>
      <c r="AA28" s="128"/>
      <c r="AB28" s="128"/>
      <c r="AC28" s="128"/>
      <c r="AD28" s="128"/>
      <c r="AE28" s="128"/>
      <c r="AF28" s="128"/>
      <c r="AMJ28"/>
    </row>
    <row r="29" spans="1:1024" s="123" customFormat="1" x14ac:dyDescent="0.35">
      <c r="A29" s="132">
        <v>382</v>
      </c>
      <c r="B29" s="133" t="s">
        <v>218</v>
      </c>
      <c r="C29" s="126">
        <v>150</v>
      </c>
      <c r="D29" s="128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>
        <v>150</v>
      </c>
      <c r="S29" s="145"/>
      <c r="T29" s="145"/>
      <c r="U29" s="145"/>
      <c r="V29" s="145"/>
      <c r="W29" s="145"/>
      <c r="X29" s="145"/>
      <c r="Y29" s="145">
        <v>6</v>
      </c>
      <c r="Z29" s="145"/>
      <c r="AA29" s="145"/>
      <c r="AB29" s="145"/>
      <c r="AC29" s="145">
        <v>2.5</v>
      </c>
      <c r="AD29" s="145"/>
      <c r="AE29" s="145"/>
      <c r="AF29" s="128"/>
      <c r="AMJ29"/>
    </row>
    <row r="30" spans="1:1024" s="123" customFormat="1" x14ac:dyDescent="0.35">
      <c r="A30" s="132"/>
      <c r="B30" s="133" t="s">
        <v>219</v>
      </c>
      <c r="C30" s="126">
        <v>5</v>
      </c>
      <c r="D30" s="128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>
        <v>5</v>
      </c>
      <c r="W30" s="145"/>
      <c r="X30" s="145"/>
      <c r="Y30" s="145"/>
      <c r="Z30" s="145"/>
      <c r="AA30" s="145"/>
      <c r="AB30" s="145"/>
      <c r="AC30" s="145"/>
      <c r="AD30" s="145"/>
      <c r="AE30" s="145"/>
      <c r="AF30" s="128"/>
      <c r="AMJ30"/>
    </row>
    <row r="31" spans="1:1024" s="123" customFormat="1" x14ac:dyDescent="0.35">
      <c r="A31" s="126" t="s">
        <v>30</v>
      </c>
      <c r="B31" s="135" t="s">
        <v>31</v>
      </c>
      <c r="C31" s="126">
        <v>20</v>
      </c>
      <c r="D31" s="128"/>
      <c r="E31" s="128">
        <v>20</v>
      </c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MJ31"/>
    </row>
    <row r="32" spans="1:1024" s="123" customFormat="1" ht="15.7" customHeight="1" x14ac:dyDescent="0.35">
      <c r="A32" s="221" t="s">
        <v>33</v>
      </c>
      <c r="B32" s="221"/>
      <c r="C32" s="126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MJ32"/>
    </row>
    <row r="33" spans="1:1024" s="123" customFormat="1" ht="10.15" x14ac:dyDescent="0.3">
      <c r="A33" s="136" t="s">
        <v>220</v>
      </c>
      <c r="B33" s="137" t="s">
        <v>61</v>
      </c>
      <c r="C33" s="158">
        <v>100</v>
      </c>
      <c r="D33" s="138"/>
      <c r="E33" s="138"/>
      <c r="F33" s="138"/>
      <c r="G33" s="138"/>
      <c r="H33" s="138"/>
      <c r="I33" s="138"/>
      <c r="J33" s="138">
        <v>100</v>
      </c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9"/>
    </row>
    <row r="34" spans="1:1024" s="123" customFormat="1" ht="10.15" x14ac:dyDescent="0.3">
      <c r="A34" s="136" t="s">
        <v>62</v>
      </c>
      <c r="B34" s="137" t="s">
        <v>213</v>
      </c>
      <c r="C34" s="136">
        <v>50</v>
      </c>
      <c r="D34" s="138"/>
      <c r="E34" s="138"/>
      <c r="F34" s="138"/>
      <c r="G34" s="138"/>
      <c r="H34" s="138"/>
      <c r="I34" s="138"/>
      <c r="J34" s="138"/>
      <c r="K34" s="138">
        <v>50</v>
      </c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9"/>
    </row>
    <row r="35" spans="1:1024" s="123" customFormat="1" ht="16.45" customHeight="1" x14ac:dyDescent="0.35">
      <c r="A35" s="221" t="s">
        <v>37</v>
      </c>
      <c r="B35" s="221"/>
      <c r="C35" s="126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MJ35"/>
    </row>
    <row r="36" spans="1:1024" s="123" customFormat="1" ht="20.100000000000001" customHeight="1" x14ac:dyDescent="0.35">
      <c r="A36" s="132">
        <v>70</v>
      </c>
      <c r="B36" s="141" t="s">
        <v>64</v>
      </c>
      <c r="C36" s="140">
        <v>40</v>
      </c>
      <c r="D36" s="128"/>
      <c r="E36" s="128"/>
      <c r="F36" s="128"/>
      <c r="G36" s="128"/>
      <c r="H36" s="128"/>
      <c r="I36" s="128"/>
      <c r="J36" s="128">
        <v>40</v>
      </c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MJ36"/>
    </row>
    <row r="37" spans="1:1024" s="159" customFormat="1" ht="20.25" x14ac:dyDescent="0.35">
      <c r="A37" s="132">
        <v>103</v>
      </c>
      <c r="B37" s="135" t="s">
        <v>65</v>
      </c>
      <c r="C37" s="132" t="s">
        <v>221</v>
      </c>
      <c r="D37" s="128"/>
      <c r="E37" s="128"/>
      <c r="F37" s="128"/>
      <c r="G37" s="128"/>
      <c r="H37" s="128">
        <v>5</v>
      </c>
      <c r="I37" s="128">
        <v>37.5</v>
      </c>
      <c r="J37" s="128">
        <v>10</v>
      </c>
      <c r="K37" s="128"/>
      <c r="L37" s="128"/>
      <c r="M37" s="128"/>
      <c r="N37" s="128"/>
      <c r="O37" s="128"/>
      <c r="P37" s="128">
        <v>32</v>
      </c>
      <c r="Q37" s="128"/>
      <c r="R37" s="128"/>
      <c r="S37" s="128"/>
      <c r="T37" s="128"/>
      <c r="U37" s="128"/>
      <c r="V37" s="128">
        <v>1.3</v>
      </c>
      <c r="W37" s="128"/>
      <c r="X37" s="128"/>
      <c r="Y37" s="128"/>
      <c r="Z37" s="128"/>
      <c r="AA37" s="128"/>
      <c r="AB37" s="128"/>
      <c r="AC37" s="128"/>
      <c r="AD37" s="128"/>
      <c r="AE37" s="128"/>
      <c r="AF37" s="143">
        <v>2.8</v>
      </c>
      <c r="AG37" s="146"/>
    </row>
    <row r="38" spans="1:1024" s="123" customFormat="1" ht="12.75" customHeight="1" x14ac:dyDescent="0.35">
      <c r="A38" s="126">
        <v>254</v>
      </c>
      <c r="B38" s="135" t="s">
        <v>222</v>
      </c>
      <c r="C38" s="126">
        <v>60</v>
      </c>
      <c r="D38" s="128"/>
      <c r="E38" s="145"/>
      <c r="F38" s="145">
        <v>3.6</v>
      </c>
      <c r="G38" s="145"/>
      <c r="H38" s="145"/>
      <c r="I38" s="145"/>
      <c r="J38" s="145"/>
      <c r="K38" s="145"/>
      <c r="L38" s="145"/>
      <c r="M38" s="145"/>
      <c r="N38" s="145"/>
      <c r="O38" s="145">
        <v>85.2</v>
      </c>
      <c r="P38" s="145"/>
      <c r="Q38" s="145"/>
      <c r="R38" s="145"/>
      <c r="S38" s="145"/>
      <c r="T38" s="145"/>
      <c r="U38" s="145"/>
      <c r="V38" s="145"/>
      <c r="W38" s="128">
        <v>7</v>
      </c>
      <c r="X38" s="145"/>
      <c r="Y38" s="145"/>
      <c r="Z38" s="145"/>
      <c r="AA38" s="145"/>
      <c r="AB38" s="145"/>
      <c r="AC38" s="145"/>
      <c r="AD38" s="145"/>
      <c r="AE38" s="145"/>
      <c r="AF38" s="128"/>
      <c r="AMJ38"/>
    </row>
    <row r="39" spans="1:1024" s="123" customFormat="1" ht="12.75" customHeight="1" x14ac:dyDescent="0.35">
      <c r="A39" s="132">
        <v>143</v>
      </c>
      <c r="B39" s="144" t="s">
        <v>67</v>
      </c>
      <c r="C39" s="126">
        <v>110</v>
      </c>
      <c r="D39" s="128"/>
      <c r="E39" s="145"/>
      <c r="F39" s="145">
        <v>2.5</v>
      </c>
      <c r="G39" s="145"/>
      <c r="H39" s="145"/>
      <c r="I39" s="145">
        <v>35</v>
      </c>
      <c r="J39" s="145">
        <v>66</v>
      </c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>
        <v>8</v>
      </c>
      <c r="V39" s="145"/>
      <c r="W39" s="145">
        <v>4.4000000000000004</v>
      </c>
      <c r="X39" s="145"/>
      <c r="Y39" s="145"/>
      <c r="Z39" s="145"/>
      <c r="AA39" s="145"/>
      <c r="AB39" s="145"/>
      <c r="AC39" s="145"/>
      <c r="AD39" s="145"/>
      <c r="AE39" s="145"/>
      <c r="AF39" s="128"/>
      <c r="AMJ39"/>
    </row>
    <row r="40" spans="1:1024" s="123" customFormat="1" ht="20.25" x14ac:dyDescent="0.35">
      <c r="A40" s="132" t="s">
        <v>223</v>
      </c>
      <c r="B40" s="135" t="s">
        <v>69</v>
      </c>
      <c r="C40" s="126">
        <v>150</v>
      </c>
      <c r="D40" s="128"/>
      <c r="E40" s="128"/>
      <c r="F40" s="128"/>
      <c r="G40" s="128"/>
      <c r="H40" s="128"/>
      <c r="I40" s="128"/>
      <c r="J40" s="128"/>
      <c r="K40" s="128">
        <v>30</v>
      </c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>
        <v>8</v>
      </c>
      <c r="Z40" s="128"/>
      <c r="AA40" s="128"/>
      <c r="AB40" s="128"/>
      <c r="AC40" s="128"/>
      <c r="AD40" s="128"/>
      <c r="AE40" s="128"/>
      <c r="AF40" s="128"/>
      <c r="AMJ40"/>
    </row>
    <row r="41" spans="1:1024" s="123" customFormat="1" x14ac:dyDescent="0.35">
      <c r="A41" s="126" t="s">
        <v>30</v>
      </c>
      <c r="B41" s="135" t="s">
        <v>31</v>
      </c>
      <c r="C41" s="126">
        <v>20</v>
      </c>
      <c r="D41" s="128"/>
      <c r="E41" s="128">
        <v>20</v>
      </c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MJ41"/>
    </row>
    <row r="42" spans="1:1024" s="123" customFormat="1" x14ac:dyDescent="0.35">
      <c r="A42" s="126" t="s">
        <v>30</v>
      </c>
      <c r="B42" s="144" t="s">
        <v>45</v>
      </c>
      <c r="C42" s="126">
        <v>25</v>
      </c>
      <c r="D42" s="128">
        <v>20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MJ42"/>
    </row>
    <row r="43" spans="1:1024" s="123" customFormat="1" ht="15.7" customHeight="1" x14ac:dyDescent="0.35">
      <c r="A43" s="221" t="s">
        <v>214</v>
      </c>
      <c r="B43" s="221"/>
      <c r="C43" s="126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MJ43"/>
    </row>
    <row r="44" spans="1:1024" s="123" customFormat="1" x14ac:dyDescent="0.35">
      <c r="A44" s="126">
        <v>47</v>
      </c>
      <c r="B44" s="144" t="s">
        <v>70</v>
      </c>
      <c r="C44" s="126">
        <v>30</v>
      </c>
      <c r="D44" s="128"/>
      <c r="E44" s="128"/>
      <c r="F44" s="128"/>
      <c r="G44" s="128"/>
      <c r="H44" s="128"/>
      <c r="I44" s="128"/>
      <c r="J44" s="128">
        <v>27.3</v>
      </c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>
        <v>1.5</v>
      </c>
      <c r="X44" s="128"/>
      <c r="Y44" s="128">
        <v>1.5</v>
      </c>
      <c r="Z44" s="128"/>
      <c r="AA44" s="128"/>
      <c r="AB44" s="128"/>
      <c r="AC44" s="128"/>
      <c r="AD44" s="128"/>
      <c r="AE44" s="128"/>
      <c r="AF44" s="128"/>
      <c r="AMJ44"/>
    </row>
    <row r="45" spans="1:1024" s="123" customFormat="1" ht="10.15" x14ac:dyDescent="0.3">
      <c r="A45" s="130">
        <v>231</v>
      </c>
      <c r="B45" s="131" t="s">
        <v>224</v>
      </c>
      <c r="C45" s="160">
        <v>60</v>
      </c>
      <c r="D45" s="161"/>
      <c r="E45" s="161"/>
      <c r="F45" s="161">
        <v>3.7</v>
      </c>
      <c r="G45" s="161"/>
      <c r="H45" s="161"/>
      <c r="I45" s="161"/>
      <c r="J45" s="161">
        <v>27.7</v>
      </c>
      <c r="K45" s="161"/>
      <c r="L45" s="161"/>
      <c r="M45" s="161"/>
      <c r="N45" s="161"/>
      <c r="O45" s="161"/>
      <c r="P45" s="161"/>
      <c r="Q45" s="161">
        <v>53.5</v>
      </c>
      <c r="R45" s="161"/>
      <c r="S45" s="161"/>
      <c r="T45" s="161"/>
      <c r="U45" s="161"/>
      <c r="V45" s="161"/>
      <c r="W45" s="161">
        <v>4.5999999999999996</v>
      </c>
      <c r="X45" s="161"/>
      <c r="Y45" s="161"/>
      <c r="Z45" s="161"/>
      <c r="AA45" s="161"/>
      <c r="AB45" s="161"/>
      <c r="AC45" s="161"/>
      <c r="AD45" s="161"/>
      <c r="AE45" s="161"/>
      <c r="AF45" s="161"/>
      <c r="AG45" s="162"/>
    </row>
    <row r="46" spans="1:1024" s="123" customFormat="1" ht="10.15" x14ac:dyDescent="0.3">
      <c r="A46" s="126">
        <v>312</v>
      </c>
      <c r="B46" s="148" t="s">
        <v>74</v>
      </c>
      <c r="C46" s="126">
        <v>120</v>
      </c>
      <c r="D46" s="128"/>
      <c r="E46" s="128"/>
      <c r="F46" s="128"/>
      <c r="G46" s="128"/>
      <c r="H46" s="128"/>
      <c r="I46" s="128">
        <v>102.6</v>
      </c>
      <c r="J46" s="128"/>
      <c r="K46" s="128"/>
      <c r="L46" s="128"/>
      <c r="M46" s="128"/>
      <c r="N46" s="128"/>
      <c r="O46" s="128"/>
      <c r="P46" s="128"/>
      <c r="Q46" s="128"/>
      <c r="R46" s="128">
        <v>18</v>
      </c>
      <c r="S46" s="128"/>
      <c r="T46" s="128"/>
      <c r="U46" s="128"/>
      <c r="V46" s="128">
        <v>4</v>
      </c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46"/>
    </row>
    <row r="47" spans="1:1024" s="123" customFormat="1" x14ac:dyDescent="0.35">
      <c r="A47" s="132">
        <v>377</v>
      </c>
      <c r="B47" s="133" t="s">
        <v>75</v>
      </c>
      <c r="C47" s="126">
        <v>150</v>
      </c>
      <c r="D47" s="128"/>
      <c r="E47" s="128"/>
      <c r="F47" s="128"/>
      <c r="G47" s="128"/>
      <c r="H47" s="128"/>
      <c r="I47" s="128"/>
      <c r="J47" s="128"/>
      <c r="K47" s="128">
        <v>5</v>
      </c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>
        <v>8</v>
      </c>
      <c r="Z47" s="128"/>
      <c r="AA47" s="134">
        <v>0.55000000000000004</v>
      </c>
      <c r="AB47" s="128"/>
      <c r="AC47" s="128"/>
      <c r="AD47" s="128"/>
      <c r="AE47" s="128"/>
      <c r="AF47" s="128"/>
      <c r="AMJ47"/>
    </row>
    <row r="48" spans="1:1024" s="123" customFormat="1" x14ac:dyDescent="0.35">
      <c r="A48" s="126" t="s">
        <v>30</v>
      </c>
      <c r="B48" s="135" t="s">
        <v>31</v>
      </c>
      <c r="C48" s="126">
        <v>20</v>
      </c>
      <c r="D48" s="128"/>
      <c r="E48" s="128">
        <v>20</v>
      </c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MJ48"/>
    </row>
    <row r="49" spans="1:1024" s="123" customFormat="1" x14ac:dyDescent="0.35">
      <c r="A49" s="126"/>
      <c r="B49" s="144"/>
      <c r="C49" s="126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MJ49"/>
    </row>
    <row r="50" spans="1:1024" s="123" customFormat="1" x14ac:dyDescent="0.35">
      <c r="A50" s="126" t="s">
        <v>30</v>
      </c>
      <c r="B50" s="144" t="s">
        <v>225</v>
      </c>
      <c r="C50" s="126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>
        <v>20</v>
      </c>
      <c r="AA50" s="128"/>
      <c r="AB50" s="128"/>
      <c r="AC50" s="128"/>
      <c r="AD50" s="128"/>
      <c r="AE50" s="128"/>
      <c r="AF50" s="128"/>
      <c r="AMJ50"/>
    </row>
    <row r="51" spans="1:1024" s="123" customFormat="1" x14ac:dyDescent="0.35">
      <c r="A51" s="150"/>
      <c r="B51" s="151" t="s">
        <v>216</v>
      </c>
      <c r="C51" s="152"/>
      <c r="D51" s="153">
        <f>D49+D48+D47+D46+D45+D44+D43+D42+D41+D40+D39+D38+D37+D36+D35+D33+D32+D31+D30+D29+D28+D27+D50</f>
        <v>20</v>
      </c>
      <c r="E51" s="153">
        <f t="shared" ref="E51:J51" si="1">E49+E48+E47+E46+E45+E44+E43+E42+E41+E40+E39+E38+E37+E36+E35+E33+E32+E31+E30+E29+E28+E27</f>
        <v>60</v>
      </c>
      <c r="F51" s="153">
        <f t="shared" si="1"/>
        <v>9.8000000000000007</v>
      </c>
      <c r="G51" s="153">
        <f t="shared" si="1"/>
        <v>22</v>
      </c>
      <c r="H51" s="153">
        <f t="shared" si="1"/>
        <v>5</v>
      </c>
      <c r="I51" s="153">
        <f t="shared" si="1"/>
        <v>175.1</v>
      </c>
      <c r="J51" s="153">
        <f t="shared" si="1"/>
        <v>293.5</v>
      </c>
      <c r="K51" s="153">
        <f>K49+K48+K47+K46+K45+K44+K43+K42+K41+K40+K39+K38+K37+K36+K35+K33+K32+K31+K30+K29+K28+K27+K34</f>
        <v>92.5</v>
      </c>
      <c r="L51" s="153">
        <f t="shared" ref="L51:AF51" si="2">L49+L48+L47+L46+L45+L44+L43+L42+L41+L40+L39+L38+L37+L36+L35+L33+L32+L31+L30+L29+L28+L27+L50</f>
        <v>0</v>
      </c>
      <c r="M51" s="153">
        <f t="shared" si="2"/>
        <v>0</v>
      </c>
      <c r="N51" s="153">
        <f t="shared" si="2"/>
        <v>0</v>
      </c>
      <c r="O51" s="153">
        <f t="shared" si="2"/>
        <v>85.2</v>
      </c>
      <c r="P51" s="153">
        <f t="shared" si="2"/>
        <v>32</v>
      </c>
      <c r="Q51" s="153">
        <f t="shared" si="2"/>
        <v>53.5</v>
      </c>
      <c r="R51" s="153">
        <f t="shared" si="2"/>
        <v>268</v>
      </c>
      <c r="S51" s="153">
        <f t="shared" si="2"/>
        <v>0</v>
      </c>
      <c r="T51" s="153">
        <f t="shared" si="2"/>
        <v>0</v>
      </c>
      <c r="U51" s="153">
        <f t="shared" si="2"/>
        <v>8</v>
      </c>
      <c r="V51" s="153">
        <f t="shared" si="2"/>
        <v>15.3</v>
      </c>
      <c r="W51" s="153">
        <f t="shared" si="2"/>
        <v>17.5</v>
      </c>
      <c r="X51" s="153">
        <f t="shared" si="2"/>
        <v>0</v>
      </c>
      <c r="Y51" s="153">
        <f t="shared" si="2"/>
        <v>27.8</v>
      </c>
      <c r="Z51" s="153">
        <f t="shared" si="2"/>
        <v>20</v>
      </c>
      <c r="AA51" s="153">
        <f t="shared" si="2"/>
        <v>0.55000000000000004</v>
      </c>
      <c r="AB51" s="153">
        <f t="shared" si="2"/>
        <v>0</v>
      </c>
      <c r="AC51" s="153">
        <f t="shared" si="2"/>
        <v>2.5</v>
      </c>
      <c r="AD51" s="153">
        <f t="shared" si="2"/>
        <v>0</v>
      </c>
      <c r="AE51" s="153">
        <f t="shared" si="2"/>
        <v>0</v>
      </c>
      <c r="AF51" s="153">
        <f t="shared" si="2"/>
        <v>2.8</v>
      </c>
      <c r="AMJ51"/>
    </row>
    <row r="52" spans="1:1024" s="123" customFormat="1" ht="11.25" customHeight="1" x14ac:dyDescent="0.35">
      <c r="A52" s="1" t="s">
        <v>226</v>
      </c>
      <c r="B52" s="1"/>
      <c r="C52" s="12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MJ52"/>
    </row>
    <row r="53" spans="1:1024" s="123" customFormat="1" ht="11.25" customHeight="1" x14ac:dyDescent="0.35">
      <c r="A53" s="221" t="s">
        <v>23</v>
      </c>
      <c r="B53" s="221"/>
      <c r="C53" s="130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MJ53" s="156"/>
    </row>
    <row r="54" spans="1:1024" s="123" customFormat="1" x14ac:dyDescent="0.35">
      <c r="A54" s="126">
        <v>66</v>
      </c>
      <c r="B54" s="148" t="s">
        <v>79</v>
      </c>
      <c r="C54" s="126">
        <v>30</v>
      </c>
      <c r="D54" s="128"/>
      <c r="E54" s="128"/>
      <c r="F54" s="128"/>
      <c r="G54" s="128"/>
      <c r="H54" s="128"/>
      <c r="I54" s="128"/>
      <c r="J54" s="128">
        <v>25</v>
      </c>
      <c r="K54" s="128">
        <v>1.5</v>
      </c>
      <c r="L54" s="128">
        <v>3.3</v>
      </c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>
        <v>0.5</v>
      </c>
      <c r="Z54" s="128"/>
      <c r="AA54" s="128"/>
      <c r="AB54" s="128"/>
      <c r="AC54" s="128"/>
      <c r="AD54" s="128"/>
      <c r="AE54" s="128"/>
      <c r="AF54" s="128"/>
      <c r="AMJ54"/>
    </row>
    <row r="55" spans="1:1024" s="123" customFormat="1" ht="10.15" x14ac:dyDescent="0.3">
      <c r="A55" s="130">
        <v>208</v>
      </c>
      <c r="B55" s="163" t="s">
        <v>81</v>
      </c>
      <c r="C55" s="130" t="s">
        <v>227</v>
      </c>
      <c r="D55" s="161"/>
      <c r="E55" s="161">
        <v>2</v>
      </c>
      <c r="F55" s="161"/>
      <c r="G55" s="161"/>
      <c r="H55" s="161">
        <v>20</v>
      </c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>
        <v>40</v>
      </c>
      <c r="T55" s="161"/>
      <c r="U55" s="161">
        <v>22</v>
      </c>
      <c r="V55" s="161"/>
      <c r="W55" s="161">
        <v>2</v>
      </c>
      <c r="X55" s="161">
        <v>0.1</v>
      </c>
      <c r="Y55" s="164">
        <v>2</v>
      </c>
      <c r="Z55" s="161"/>
      <c r="AA55" s="161"/>
      <c r="AB55" s="161"/>
      <c r="AC55" s="161"/>
      <c r="AD55" s="161"/>
      <c r="AE55" s="161"/>
      <c r="AF55" s="161"/>
      <c r="AG55" s="162"/>
    </row>
    <row r="56" spans="1:1024" s="123" customFormat="1" x14ac:dyDescent="0.35">
      <c r="A56" s="126">
        <v>379</v>
      </c>
      <c r="B56" s="165" t="s">
        <v>228</v>
      </c>
      <c r="C56" s="126">
        <v>150</v>
      </c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>
        <v>150</v>
      </c>
      <c r="S56" s="128"/>
      <c r="T56" s="128"/>
      <c r="U56" s="128"/>
      <c r="V56" s="128"/>
      <c r="W56" s="128"/>
      <c r="X56" s="128"/>
      <c r="Y56" s="128">
        <v>6</v>
      </c>
      <c r="Z56" s="128"/>
      <c r="AA56" s="128"/>
      <c r="AB56" s="128"/>
      <c r="AC56" s="128"/>
      <c r="AD56" s="128">
        <v>3</v>
      </c>
      <c r="AE56" s="128"/>
      <c r="AF56" s="128"/>
      <c r="AMJ56"/>
    </row>
    <row r="57" spans="1:1024" s="123" customFormat="1" ht="10.15" x14ac:dyDescent="0.3">
      <c r="A57" s="136" t="s">
        <v>62</v>
      </c>
      <c r="B57" s="137" t="s">
        <v>213</v>
      </c>
      <c r="C57" s="136">
        <v>50</v>
      </c>
      <c r="D57" s="138"/>
      <c r="E57" s="138"/>
      <c r="F57" s="138"/>
      <c r="G57" s="138"/>
      <c r="H57" s="138"/>
      <c r="I57" s="138"/>
      <c r="J57" s="138"/>
      <c r="K57" s="138">
        <v>50</v>
      </c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9"/>
    </row>
    <row r="58" spans="1:1024" s="123" customFormat="1" ht="12.85" customHeight="1" x14ac:dyDescent="0.35">
      <c r="A58" s="221" t="s">
        <v>33</v>
      </c>
      <c r="B58" s="221"/>
      <c r="C58" s="126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MJ58"/>
    </row>
    <row r="59" spans="1:1024" s="123" customFormat="1" ht="20.25" x14ac:dyDescent="0.35">
      <c r="A59" s="132" t="s">
        <v>30</v>
      </c>
      <c r="B59" s="133" t="s">
        <v>49</v>
      </c>
      <c r="C59" s="126">
        <v>150</v>
      </c>
      <c r="D59" s="128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>
        <v>150</v>
      </c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28"/>
      <c r="AMJ59"/>
    </row>
    <row r="60" spans="1:1024" s="123" customFormat="1" ht="12.75" customHeight="1" x14ac:dyDescent="0.35">
      <c r="A60" s="221" t="s">
        <v>37</v>
      </c>
      <c r="B60" s="221"/>
      <c r="C60" s="126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MJ60"/>
    </row>
    <row r="61" spans="1:1024" s="123" customFormat="1" ht="20.25" x14ac:dyDescent="0.35">
      <c r="A61" s="126">
        <v>46</v>
      </c>
      <c r="B61" s="148" t="s">
        <v>85</v>
      </c>
      <c r="C61" s="126">
        <v>30</v>
      </c>
      <c r="D61" s="128"/>
      <c r="E61" s="128"/>
      <c r="F61" s="128"/>
      <c r="G61" s="128"/>
      <c r="H61" s="128"/>
      <c r="I61" s="128"/>
      <c r="J61" s="128">
        <v>19.8</v>
      </c>
      <c r="K61" s="128">
        <v>7.5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>
        <v>1.5</v>
      </c>
      <c r="X61" s="128"/>
      <c r="Y61" s="128">
        <v>1.5</v>
      </c>
      <c r="Z61" s="128"/>
      <c r="AA61" s="128"/>
      <c r="AB61" s="128"/>
      <c r="AC61" s="128"/>
      <c r="AD61" s="128"/>
      <c r="AE61" s="128"/>
      <c r="AF61" s="128"/>
      <c r="AMJ61"/>
    </row>
    <row r="62" spans="1:1024" s="123" customFormat="1" ht="20.25" x14ac:dyDescent="0.35">
      <c r="A62" s="126">
        <v>106</v>
      </c>
      <c r="B62" s="148" t="s">
        <v>86</v>
      </c>
      <c r="C62" s="126">
        <v>150</v>
      </c>
      <c r="D62" s="128"/>
      <c r="E62" s="128"/>
      <c r="F62" s="128"/>
      <c r="G62" s="128"/>
      <c r="H62" s="128"/>
      <c r="I62" s="128">
        <v>40</v>
      </c>
      <c r="J62" s="128">
        <v>19</v>
      </c>
      <c r="K62" s="128"/>
      <c r="L62" s="128"/>
      <c r="M62" s="128"/>
      <c r="N62" s="128"/>
      <c r="O62" s="128"/>
      <c r="P62" s="128"/>
      <c r="Q62" s="128">
        <v>47</v>
      </c>
      <c r="R62" s="128"/>
      <c r="S62" s="128"/>
      <c r="T62" s="128"/>
      <c r="U62" s="128"/>
      <c r="V62" s="128">
        <v>1</v>
      </c>
      <c r="W62" s="128"/>
      <c r="X62" s="128">
        <v>0.06</v>
      </c>
      <c r="Y62" s="128"/>
      <c r="Z62" s="128"/>
      <c r="AA62" s="134"/>
      <c r="AB62" s="128"/>
      <c r="AC62" s="128"/>
      <c r="AD62" s="128"/>
      <c r="AE62" s="128"/>
      <c r="AF62" s="143">
        <v>2.8</v>
      </c>
      <c r="AMJ62"/>
    </row>
    <row r="63" spans="1:1024" s="123" customFormat="1" ht="12.85" customHeight="1" x14ac:dyDescent="0.35">
      <c r="A63" s="132">
        <v>294</v>
      </c>
      <c r="B63" s="157" t="s">
        <v>87</v>
      </c>
      <c r="C63" s="166">
        <v>60</v>
      </c>
      <c r="D63" s="134"/>
      <c r="E63" s="134">
        <v>11</v>
      </c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>
        <v>44.4</v>
      </c>
      <c r="Q63" s="134"/>
      <c r="R63" s="134">
        <v>16</v>
      </c>
      <c r="S63" s="134"/>
      <c r="T63" s="134"/>
      <c r="U63" s="134"/>
      <c r="V63" s="134">
        <v>2.4</v>
      </c>
      <c r="W63" s="134">
        <v>3.6</v>
      </c>
      <c r="X63" s="134"/>
      <c r="Y63" s="134"/>
      <c r="Z63" s="134"/>
      <c r="AA63" s="134"/>
      <c r="AB63" s="134"/>
      <c r="AC63" s="134"/>
      <c r="AD63" s="134"/>
      <c r="AE63" s="134"/>
      <c r="AF63" s="134"/>
      <c r="AMJ63"/>
    </row>
    <row r="64" spans="1:1024" s="147" customFormat="1" ht="10.15" x14ac:dyDescent="0.35">
      <c r="A64" s="132">
        <v>324</v>
      </c>
      <c r="B64" s="144" t="s">
        <v>88</v>
      </c>
      <c r="C64" s="132"/>
      <c r="D64" s="128"/>
      <c r="E64" s="128"/>
      <c r="F64" s="128">
        <v>2</v>
      </c>
      <c r="G64" s="128"/>
      <c r="H64" s="128"/>
      <c r="I64" s="128"/>
      <c r="J64" s="128">
        <v>105</v>
      </c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>
        <v>7</v>
      </c>
      <c r="V64" s="128"/>
      <c r="W64" s="128"/>
      <c r="X64" s="128"/>
      <c r="Y64" s="128">
        <v>1.6</v>
      </c>
      <c r="Z64" s="128"/>
      <c r="AA64" s="128"/>
      <c r="AB64" s="128"/>
      <c r="AC64" s="128"/>
      <c r="AD64" s="128"/>
      <c r="AE64" s="128"/>
      <c r="AF64" s="128"/>
      <c r="AG64" s="146"/>
    </row>
    <row r="65" spans="1:1024" s="123" customFormat="1" x14ac:dyDescent="0.35">
      <c r="A65" s="126">
        <v>342</v>
      </c>
      <c r="B65" s="167" t="s">
        <v>90</v>
      </c>
      <c r="C65" s="126">
        <v>150</v>
      </c>
      <c r="D65" s="128"/>
      <c r="E65" s="128"/>
      <c r="F65" s="128"/>
      <c r="G65" s="128"/>
      <c r="H65" s="128"/>
      <c r="I65" s="128"/>
      <c r="J65" s="128"/>
      <c r="K65" s="128">
        <v>30</v>
      </c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>
        <v>8</v>
      </c>
      <c r="Z65" s="128"/>
      <c r="AA65" s="128"/>
      <c r="AB65" s="128"/>
      <c r="AC65" s="128"/>
      <c r="AD65" s="128"/>
      <c r="AE65" s="128"/>
      <c r="AF65" s="128"/>
      <c r="AMJ65"/>
    </row>
    <row r="66" spans="1:1024" s="123" customFormat="1" x14ac:dyDescent="0.35">
      <c r="A66" s="126" t="s">
        <v>30</v>
      </c>
      <c r="B66" s="135" t="s">
        <v>31</v>
      </c>
      <c r="C66" s="126">
        <v>20</v>
      </c>
      <c r="D66" s="128"/>
      <c r="E66" s="128">
        <v>20</v>
      </c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MJ66"/>
    </row>
    <row r="67" spans="1:1024" s="123" customFormat="1" x14ac:dyDescent="0.35">
      <c r="A67" s="126"/>
      <c r="B67" s="144" t="s">
        <v>45</v>
      </c>
      <c r="C67" s="126">
        <v>30</v>
      </c>
      <c r="D67" s="128">
        <v>30</v>
      </c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MJ67"/>
    </row>
    <row r="68" spans="1:1024" s="123" customFormat="1" ht="12.85" customHeight="1" x14ac:dyDescent="0.35">
      <c r="A68" s="221" t="s">
        <v>214</v>
      </c>
      <c r="B68" s="221"/>
      <c r="C68" s="126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MJ68"/>
    </row>
    <row r="69" spans="1:1024" s="123" customFormat="1" x14ac:dyDescent="0.35">
      <c r="A69" s="132">
        <v>21</v>
      </c>
      <c r="B69" s="141" t="s">
        <v>91</v>
      </c>
      <c r="C69" s="126">
        <v>30</v>
      </c>
      <c r="D69" s="128"/>
      <c r="E69" s="128"/>
      <c r="F69" s="128"/>
      <c r="G69" s="128"/>
      <c r="H69" s="128"/>
      <c r="I69" s="128"/>
      <c r="J69" s="128">
        <v>28.8</v>
      </c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>
        <v>1.5</v>
      </c>
      <c r="X69" s="128"/>
      <c r="Y69" s="128"/>
      <c r="Z69" s="128"/>
      <c r="AA69" s="128"/>
      <c r="AB69" s="128"/>
      <c r="AC69" s="128"/>
      <c r="AD69" s="128"/>
      <c r="AE69" s="128"/>
      <c r="AF69" s="128"/>
      <c r="AMJ69"/>
    </row>
    <row r="70" spans="1:1024" s="123" customFormat="1" x14ac:dyDescent="0.35">
      <c r="A70" s="126">
        <v>259</v>
      </c>
      <c r="B70" s="168" t="s">
        <v>92</v>
      </c>
      <c r="C70" s="130">
        <v>160</v>
      </c>
      <c r="D70" s="128"/>
      <c r="E70" s="128"/>
      <c r="F70" s="128"/>
      <c r="G70" s="128"/>
      <c r="H70" s="128"/>
      <c r="I70" s="128">
        <v>91.4</v>
      </c>
      <c r="J70" s="128">
        <v>14.5</v>
      </c>
      <c r="K70" s="128"/>
      <c r="L70" s="128"/>
      <c r="M70" s="128"/>
      <c r="N70" s="128">
        <v>72</v>
      </c>
      <c r="O70" s="128"/>
      <c r="P70" s="128"/>
      <c r="Q70" s="128"/>
      <c r="R70" s="128"/>
      <c r="S70" s="128"/>
      <c r="T70" s="128"/>
      <c r="U70" s="128"/>
      <c r="V70" s="128"/>
      <c r="W70" s="128">
        <v>5</v>
      </c>
      <c r="X70" s="128"/>
      <c r="Y70" s="128"/>
      <c r="Z70" s="128"/>
      <c r="AA70" s="128"/>
      <c r="AB70" s="128"/>
      <c r="AC70" s="128"/>
      <c r="AD70" s="128"/>
      <c r="AE70" s="128"/>
      <c r="AF70" s="128"/>
      <c r="AMJ70"/>
    </row>
    <row r="71" spans="1:1024" s="123" customFormat="1" ht="18.7" customHeight="1" x14ac:dyDescent="0.35">
      <c r="A71" s="130" t="s">
        <v>229</v>
      </c>
      <c r="B71" s="131" t="s">
        <v>230</v>
      </c>
      <c r="C71" s="130">
        <v>150</v>
      </c>
      <c r="D71" s="128"/>
      <c r="E71" s="128"/>
      <c r="F71" s="128"/>
      <c r="G71" s="128"/>
      <c r="H71" s="128"/>
      <c r="I71" s="128"/>
      <c r="J71" s="128"/>
      <c r="K71" s="128"/>
      <c r="L71" s="128"/>
      <c r="M71" s="128">
        <v>100</v>
      </c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>
        <v>5</v>
      </c>
      <c r="Z71" s="128"/>
      <c r="AA71" s="128"/>
      <c r="AB71" s="128"/>
      <c r="AC71" s="128"/>
      <c r="AD71" s="128"/>
      <c r="AE71" s="128">
        <v>7.5</v>
      </c>
      <c r="AF71" s="128"/>
      <c r="AMJ71"/>
    </row>
    <row r="72" spans="1:1024" s="123" customFormat="1" x14ac:dyDescent="0.35">
      <c r="A72" s="132" t="s">
        <v>30</v>
      </c>
      <c r="B72" s="135" t="s">
        <v>31</v>
      </c>
      <c r="C72" s="126">
        <v>20</v>
      </c>
      <c r="D72" s="128"/>
      <c r="E72" s="145">
        <v>20</v>
      </c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28"/>
      <c r="AMJ72"/>
    </row>
    <row r="73" spans="1:1024" s="123" customFormat="1" x14ac:dyDescent="0.35">
      <c r="A73" s="132" t="s">
        <v>30</v>
      </c>
      <c r="B73" s="133" t="s">
        <v>45</v>
      </c>
      <c r="C73" s="126">
        <v>20</v>
      </c>
      <c r="D73" s="128">
        <v>20</v>
      </c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MJ73"/>
    </row>
    <row r="74" spans="1:1024" s="123" customFormat="1" x14ac:dyDescent="0.35">
      <c r="A74" s="150"/>
      <c r="B74" s="151" t="s">
        <v>216</v>
      </c>
      <c r="C74" s="152"/>
      <c r="D74" s="153">
        <f t="shared" ref="D74:AF74" si="3">D73+D72+D71+D70+D69+D68+D67+D66+D65+D64+D63+D62+D61+D60+D59+D58+D57+D56+D55+D54</f>
        <v>50</v>
      </c>
      <c r="E74" s="153">
        <f t="shared" si="3"/>
        <v>53</v>
      </c>
      <c r="F74" s="153">
        <f t="shared" si="3"/>
        <v>2</v>
      </c>
      <c r="G74" s="153">
        <f t="shared" si="3"/>
        <v>0</v>
      </c>
      <c r="H74" s="153">
        <f t="shared" si="3"/>
        <v>20</v>
      </c>
      <c r="I74" s="153">
        <f t="shared" si="3"/>
        <v>131.4</v>
      </c>
      <c r="J74" s="153">
        <f t="shared" si="3"/>
        <v>212.10000000000002</v>
      </c>
      <c r="K74" s="153">
        <f t="shared" si="3"/>
        <v>89</v>
      </c>
      <c r="L74" s="153">
        <f t="shared" si="3"/>
        <v>3.3</v>
      </c>
      <c r="M74" s="153">
        <f t="shared" si="3"/>
        <v>100</v>
      </c>
      <c r="N74" s="153">
        <f t="shared" si="3"/>
        <v>72</v>
      </c>
      <c r="O74" s="153">
        <f t="shared" si="3"/>
        <v>0</v>
      </c>
      <c r="P74" s="153">
        <f t="shared" si="3"/>
        <v>44.4</v>
      </c>
      <c r="Q74" s="153">
        <f t="shared" si="3"/>
        <v>47</v>
      </c>
      <c r="R74" s="153">
        <f t="shared" si="3"/>
        <v>316</v>
      </c>
      <c r="S74" s="153">
        <f t="shared" si="3"/>
        <v>40</v>
      </c>
      <c r="T74" s="153">
        <f t="shared" si="3"/>
        <v>0</v>
      </c>
      <c r="U74" s="153">
        <f t="shared" si="3"/>
        <v>29</v>
      </c>
      <c r="V74" s="153">
        <f t="shared" si="3"/>
        <v>3.4</v>
      </c>
      <c r="W74" s="153">
        <f t="shared" si="3"/>
        <v>13.6</v>
      </c>
      <c r="X74" s="153">
        <f t="shared" si="3"/>
        <v>0.16</v>
      </c>
      <c r="Y74" s="153">
        <f t="shared" si="3"/>
        <v>24.6</v>
      </c>
      <c r="Z74" s="153">
        <f t="shared" si="3"/>
        <v>0</v>
      </c>
      <c r="AA74" s="153">
        <f t="shared" si="3"/>
        <v>0</v>
      </c>
      <c r="AB74" s="153">
        <f t="shared" si="3"/>
        <v>0</v>
      </c>
      <c r="AC74" s="153">
        <f t="shared" si="3"/>
        <v>0</v>
      </c>
      <c r="AD74" s="153">
        <f t="shared" si="3"/>
        <v>3</v>
      </c>
      <c r="AE74" s="153">
        <f t="shared" si="3"/>
        <v>7.5</v>
      </c>
      <c r="AF74" s="153">
        <f t="shared" si="3"/>
        <v>2.8</v>
      </c>
      <c r="AMJ74"/>
    </row>
    <row r="75" spans="1:1024" s="123" customFormat="1" ht="11.25" customHeight="1" x14ac:dyDescent="0.35">
      <c r="A75" s="1" t="s">
        <v>231</v>
      </c>
      <c r="B75" s="1"/>
      <c r="C75" s="12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MJ75"/>
    </row>
    <row r="76" spans="1:1024" s="123" customFormat="1" ht="11.25" customHeight="1" x14ac:dyDescent="0.35">
      <c r="A76" s="221" t="s">
        <v>23</v>
      </c>
      <c r="B76" s="221"/>
      <c r="C76" s="130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MJ76"/>
    </row>
    <row r="77" spans="1:1024" s="123" customFormat="1" ht="17.25" customHeight="1" x14ac:dyDescent="0.35">
      <c r="A77" s="126" t="s">
        <v>97</v>
      </c>
      <c r="B77" s="135" t="s">
        <v>98</v>
      </c>
      <c r="C77" s="126">
        <v>30</v>
      </c>
      <c r="D77" s="127"/>
      <c r="E77" s="127"/>
      <c r="F77" s="127"/>
      <c r="G77" s="127"/>
      <c r="H77" s="127"/>
      <c r="I77" s="127"/>
      <c r="J77" s="127">
        <v>30</v>
      </c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8"/>
      <c r="AMJ77"/>
    </row>
    <row r="78" spans="1:1024" s="147" customFormat="1" ht="15.7" customHeight="1" x14ac:dyDescent="0.35">
      <c r="A78" s="132">
        <v>210</v>
      </c>
      <c r="B78" s="169" t="s">
        <v>100</v>
      </c>
      <c r="C78" s="132">
        <v>150</v>
      </c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>
        <v>42.5</v>
      </c>
      <c r="S78" s="128"/>
      <c r="T78" s="128"/>
      <c r="U78" s="128"/>
      <c r="V78" s="128">
        <v>7</v>
      </c>
      <c r="W78" s="128"/>
      <c r="X78" s="128">
        <v>2.8</v>
      </c>
      <c r="Y78" s="128"/>
      <c r="Z78" s="128"/>
      <c r="AA78" s="128"/>
      <c r="AB78" s="128"/>
      <c r="AC78" s="128"/>
      <c r="AD78" s="128"/>
      <c r="AE78" s="128"/>
      <c r="AF78" s="128"/>
      <c r="AMJ78" s="37"/>
    </row>
    <row r="79" spans="1:1024" s="123" customFormat="1" x14ac:dyDescent="0.35">
      <c r="A79" s="132">
        <v>378</v>
      </c>
      <c r="B79" s="133" t="s">
        <v>102</v>
      </c>
      <c r="C79" s="126">
        <v>150</v>
      </c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>
        <v>100</v>
      </c>
      <c r="S79" s="128"/>
      <c r="T79" s="128"/>
      <c r="U79" s="128"/>
      <c r="V79" s="128"/>
      <c r="W79" s="128"/>
      <c r="X79" s="128"/>
      <c r="Y79" s="128">
        <v>8</v>
      </c>
      <c r="Z79" s="128"/>
      <c r="AA79" s="134">
        <v>0.55000000000000004</v>
      </c>
      <c r="AB79" s="128"/>
      <c r="AC79" s="128"/>
      <c r="AD79" s="128"/>
      <c r="AE79" s="128"/>
      <c r="AF79" s="128"/>
      <c r="AMJ79"/>
    </row>
    <row r="80" spans="1:1024" s="123" customFormat="1" x14ac:dyDescent="0.35">
      <c r="A80" s="126" t="s">
        <v>30</v>
      </c>
      <c r="B80" s="135" t="s">
        <v>31</v>
      </c>
      <c r="C80" s="126">
        <v>20</v>
      </c>
      <c r="D80" s="128"/>
      <c r="E80" s="128">
        <v>20</v>
      </c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34"/>
      <c r="AB80" s="128"/>
      <c r="AC80" s="128"/>
      <c r="AD80" s="128"/>
      <c r="AE80" s="128"/>
      <c r="AF80" s="128"/>
      <c r="AMJ80"/>
    </row>
    <row r="81" spans="1:1024" s="123" customFormat="1" ht="12.85" customHeight="1" x14ac:dyDescent="0.35">
      <c r="A81" s="221" t="s">
        <v>33</v>
      </c>
      <c r="B81" s="221"/>
      <c r="C81" s="126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34"/>
      <c r="AB81" s="128"/>
      <c r="AC81" s="128"/>
      <c r="AD81" s="128"/>
      <c r="AE81" s="128"/>
      <c r="AF81" s="128"/>
      <c r="AMJ81"/>
    </row>
    <row r="82" spans="1:1024" s="123" customFormat="1" ht="10.15" x14ac:dyDescent="0.3">
      <c r="A82" s="136" t="s">
        <v>62</v>
      </c>
      <c r="B82" s="137" t="s">
        <v>213</v>
      </c>
      <c r="C82" s="136">
        <v>100</v>
      </c>
      <c r="D82" s="138"/>
      <c r="E82" s="138"/>
      <c r="F82" s="138"/>
      <c r="G82" s="138"/>
      <c r="H82" s="138"/>
      <c r="I82" s="138"/>
      <c r="J82" s="138"/>
      <c r="K82" s="138">
        <v>100</v>
      </c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9"/>
    </row>
    <row r="83" spans="1:1024" s="123" customFormat="1" ht="12.85" customHeight="1" x14ac:dyDescent="0.35">
      <c r="A83" s="221" t="s">
        <v>37</v>
      </c>
      <c r="B83" s="221"/>
      <c r="C83" s="126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34"/>
      <c r="AB83" s="128"/>
      <c r="AC83" s="128"/>
      <c r="AD83" s="128"/>
      <c r="AE83" s="128"/>
      <c r="AF83" s="128"/>
      <c r="AMJ83"/>
    </row>
    <row r="84" spans="1:1024" s="123" customFormat="1" x14ac:dyDescent="0.35">
      <c r="A84" s="132" t="s">
        <v>62</v>
      </c>
      <c r="B84" s="141" t="s">
        <v>232</v>
      </c>
      <c r="C84" s="126">
        <v>30</v>
      </c>
      <c r="D84" s="128"/>
      <c r="E84" s="128"/>
      <c r="F84" s="128"/>
      <c r="G84" s="128"/>
      <c r="H84" s="128"/>
      <c r="I84" s="128"/>
      <c r="J84" s="128">
        <v>30</v>
      </c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MJ84"/>
    </row>
    <row r="85" spans="1:1024" s="123" customFormat="1" x14ac:dyDescent="0.35">
      <c r="A85" s="132">
        <v>82</v>
      </c>
      <c r="B85" s="144" t="s">
        <v>107</v>
      </c>
      <c r="C85" s="126">
        <v>150</v>
      </c>
      <c r="D85" s="128"/>
      <c r="E85" s="128"/>
      <c r="F85" s="128"/>
      <c r="G85" s="128"/>
      <c r="H85" s="128"/>
      <c r="I85" s="128">
        <v>12</v>
      </c>
      <c r="J85" s="128">
        <v>54</v>
      </c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>
        <v>5</v>
      </c>
      <c r="V85" s="128">
        <v>3</v>
      </c>
      <c r="W85" s="128"/>
      <c r="X85" s="128"/>
      <c r="Y85" s="128"/>
      <c r="Z85" s="128"/>
      <c r="AA85" s="128"/>
      <c r="AB85" s="128"/>
      <c r="AC85" s="128"/>
      <c r="AD85" s="128"/>
      <c r="AE85" s="128"/>
      <c r="AF85" s="143">
        <v>2.8</v>
      </c>
      <c r="AMJ85"/>
    </row>
    <row r="86" spans="1:1024" s="147" customFormat="1" ht="10.15" x14ac:dyDescent="0.35">
      <c r="A86" s="132">
        <v>268</v>
      </c>
      <c r="B86" s="144" t="s">
        <v>108</v>
      </c>
      <c r="C86" s="132">
        <v>50</v>
      </c>
      <c r="D86" s="128"/>
      <c r="E86" s="145">
        <v>9</v>
      </c>
      <c r="F86" s="145"/>
      <c r="G86" s="145"/>
      <c r="H86" s="145"/>
      <c r="I86" s="145"/>
      <c r="J86" s="145"/>
      <c r="K86" s="145"/>
      <c r="L86" s="145"/>
      <c r="M86" s="145"/>
      <c r="N86" s="145">
        <v>37</v>
      </c>
      <c r="O86" s="145"/>
      <c r="P86" s="145"/>
      <c r="Q86" s="145"/>
      <c r="R86" s="145">
        <v>12</v>
      </c>
      <c r="S86" s="145"/>
      <c r="T86" s="145"/>
      <c r="U86" s="145"/>
      <c r="V86" s="145"/>
      <c r="W86" s="145">
        <v>3</v>
      </c>
      <c r="X86" s="145"/>
      <c r="Y86" s="145"/>
      <c r="Z86" s="145"/>
      <c r="AA86" s="145"/>
      <c r="AB86" s="145"/>
      <c r="AC86" s="145"/>
      <c r="AD86" s="145"/>
      <c r="AE86" s="145"/>
      <c r="AF86" s="128"/>
      <c r="AG86" s="146"/>
    </row>
    <row r="87" spans="1:1024" s="123" customFormat="1" ht="12.75" customHeight="1" x14ac:dyDescent="0.35">
      <c r="A87" s="132">
        <v>303</v>
      </c>
      <c r="B87" s="157" t="s">
        <v>109</v>
      </c>
      <c r="C87" s="130">
        <v>110</v>
      </c>
      <c r="D87" s="128"/>
      <c r="E87" s="145"/>
      <c r="F87" s="145"/>
      <c r="G87" s="145">
        <v>26</v>
      </c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>
        <v>4</v>
      </c>
      <c r="W87" s="145"/>
      <c r="X87" s="145"/>
      <c r="Y87" s="145"/>
      <c r="Z87" s="145"/>
      <c r="AA87" s="145"/>
      <c r="AB87" s="145"/>
      <c r="AC87" s="145"/>
      <c r="AD87" s="145"/>
      <c r="AE87" s="145"/>
      <c r="AF87" s="128"/>
      <c r="AMJ87"/>
    </row>
    <row r="88" spans="1:1024" s="123" customFormat="1" x14ac:dyDescent="0.35">
      <c r="A88" s="132">
        <v>349</v>
      </c>
      <c r="B88" s="144" t="s">
        <v>44</v>
      </c>
      <c r="C88" s="126">
        <v>150</v>
      </c>
      <c r="D88" s="128"/>
      <c r="E88" s="128"/>
      <c r="F88" s="128"/>
      <c r="G88" s="128"/>
      <c r="H88" s="128"/>
      <c r="I88" s="128"/>
      <c r="J88" s="128"/>
      <c r="K88" s="128"/>
      <c r="L88" s="128">
        <v>15</v>
      </c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>
        <v>8</v>
      </c>
      <c r="Z88" s="128"/>
      <c r="AA88" s="128"/>
      <c r="AB88" s="128"/>
      <c r="AC88" s="128"/>
      <c r="AD88" s="128"/>
      <c r="AE88" s="128"/>
      <c r="AF88" s="128"/>
      <c r="AMJ88"/>
    </row>
    <row r="89" spans="1:1024" s="123" customFormat="1" x14ac:dyDescent="0.35">
      <c r="A89" s="126" t="s">
        <v>30</v>
      </c>
      <c r="B89" s="135" t="s">
        <v>31</v>
      </c>
      <c r="C89" s="126">
        <v>20</v>
      </c>
      <c r="D89" s="128"/>
      <c r="E89" s="128">
        <v>20</v>
      </c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MJ89"/>
    </row>
    <row r="90" spans="1:1024" s="123" customFormat="1" x14ac:dyDescent="0.35">
      <c r="A90" s="126" t="s">
        <v>30</v>
      </c>
      <c r="B90" s="144" t="s">
        <v>45</v>
      </c>
      <c r="C90" s="126">
        <v>25</v>
      </c>
      <c r="D90" s="128">
        <v>25</v>
      </c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MJ90"/>
    </row>
    <row r="91" spans="1:1024" s="123" customFormat="1" ht="12.85" customHeight="1" x14ac:dyDescent="0.35">
      <c r="A91" s="221" t="s">
        <v>214</v>
      </c>
      <c r="B91" s="221"/>
      <c r="C91" s="126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MJ91"/>
    </row>
    <row r="92" spans="1:1024" s="123" customFormat="1" ht="20.100000000000001" customHeight="1" x14ac:dyDescent="0.35">
      <c r="A92" s="132">
        <v>70</v>
      </c>
      <c r="B92" s="141" t="s">
        <v>64</v>
      </c>
      <c r="C92" s="140">
        <v>40</v>
      </c>
      <c r="D92" s="128"/>
      <c r="E92" s="128"/>
      <c r="F92" s="128"/>
      <c r="G92" s="128"/>
      <c r="H92" s="128"/>
      <c r="I92" s="128"/>
      <c r="J92" s="128">
        <v>40</v>
      </c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MJ92"/>
    </row>
    <row r="93" spans="1:1024" s="123" customFormat="1" ht="12.75" customHeight="1" x14ac:dyDescent="0.35">
      <c r="A93" s="126">
        <v>244</v>
      </c>
      <c r="B93" s="167" t="s">
        <v>110</v>
      </c>
      <c r="C93" s="126">
        <v>150</v>
      </c>
      <c r="D93" s="128"/>
      <c r="E93" s="145"/>
      <c r="F93" s="145"/>
      <c r="G93" s="145">
        <v>34</v>
      </c>
      <c r="H93" s="145"/>
      <c r="I93" s="145"/>
      <c r="J93" s="145">
        <v>13</v>
      </c>
      <c r="K93" s="145"/>
      <c r="L93" s="145"/>
      <c r="M93" s="145"/>
      <c r="N93" s="145">
        <v>81</v>
      </c>
      <c r="O93" s="145"/>
      <c r="P93" s="145"/>
      <c r="Q93" s="145"/>
      <c r="R93" s="145"/>
      <c r="S93" s="145"/>
      <c r="T93" s="145"/>
      <c r="U93" s="145"/>
      <c r="V93" s="145"/>
      <c r="W93" s="145">
        <v>5</v>
      </c>
      <c r="X93" s="145"/>
      <c r="Y93" s="145"/>
      <c r="Z93" s="145"/>
      <c r="AA93" s="145"/>
      <c r="AB93" s="145"/>
      <c r="AC93" s="145"/>
      <c r="AD93" s="145"/>
      <c r="AE93" s="145"/>
      <c r="AF93" s="128"/>
      <c r="AMJ93"/>
    </row>
    <row r="94" spans="1:1024" s="123" customFormat="1" ht="20.25" x14ac:dyDescent="0.35">
      <c r="A94" s="132" t="s">
        <v>30</v>
      </c>
      <c r="B94" s="133" t="s">
        <v>49</v>
      </c>
      <c r="C94" s="126">
        <v>150</v>
      </c>
      <c r="D94" s="128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>
        <v>150</v>
      </c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28"/>
      <c r="AMJ94"/>
    </row>
    <row r="95" spans="1:1024" s="147" customFormat="1" ht="10.15" x14ac:dyDescent="0.35">
      <c r="A95" s="126" t="s">
        <v>30</v>
      </c>
      <c r="B95" s="135" t="s">
        <v>31</v>
      </c>
      <c r="C95" s="126">
        <v>20</v>
      </c>
      <c r="D95" s="128"/>
      <c r="E95" s="145">
        <v>20</v>
      </c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  <c r="AF95" s="128"/>
      <c r="AG95" s="146"/>
    </row>
    <row r="96" spans="1:1024" s="123" customFormat="1" x14ac:dyDescent="0.35">
      <c r="A96" s="126" t="s">
        <v>30</v>
      </c>
      <c r="B96" s="144" t="s">
        <v>45</v>
      </c>
      <c r="C96" s="126">
        <v>20</v>
      </c>
      <c r="D96" s="128">
        <v>20</v>
      </c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28"/>
      <c r="AMJ96"/>
    </row>
    <row r="97" spans="1:1024" s="123" customFormat="1" x14ac:dyDescent="0.35">
      <c r="A97" s="150"/>
      <c r="B97" s="151" t="s">
        <v>216</v>
      </c>
      <c r="C97" s="152"/>
      <c r="D97" s="153">
        <f t="shared" ref="D97:AF97" si="4">D96+D95+D94+D93+D92+D91+D90+D89+D88+D87+D86+D85+D84+D83+D82+D81+D80+D79+D78+D77</f>
        <v>45</v>
      </c>
      <c r="E97" s="153">
        <f t="shared" si="4"/>
        <v>69</v>
      </c>
      <c r="F97" s="153">
        <f t="shared" si="4"/>
        <v>0</v>
      </c>
      <c r="G97" s="153">
        <f t="shared" si="4"/>
        <v>60</v>
      </c>
      <c r="H97" s="153">
        <f t="shared" si="4"/>
        <v>0</v>
      </c>
      <c r="I97" s="153">
        <f t="shared" si="4"/>
        <v>12</v>
      </c>
      <c r="J97" s="153">
        <f t="shared" si="4"/>
        <v>167</v>
      </c>
      <c r="K97" s="153">
        <f t="shared" si="4"/>
        <v>100</v>
      </c>
      <c r="L97" s="153">
        <f t="shared" si="4"/>
        <v>15</v>
      </c>
      <c r="M97" s="153">
        <f t="shared" si="4"/>
        <v>0</v>
      </c>
      <c r="N97" s="153">
        <f t="shared" si="4"/>
        <v>118</v>
      </c>
      <c r="O97" s="153">
        <f t="shared" si="4"/>
        <v>0</v>
      </c>
      <c r="P97" s="153">
        <f t="shared" si="4"/>
        <v>0</v>
      </c>
      <c r="Q97" s="153">
        <f t="shared" si="4"/>
        <v>0</v>
      </c>
      <c r="R97" s="153">
        <f t="shared" si="4"/>
        <v>304.5</v>
      </c>
      <c r="S97" s="153">
        <f t="shared" si="4"/>
        <v>0</v>
      </c>
      <c r="T97" s="153">
        <f t="shared" si="4"/>
        <v>0</v>
      </c>
      <c r="U97" s="153">
        <f t="shared" si="4"/>
        <v>5</v>
      </c>
      <c r="V97" s="153">
        <f t="shared" si="4"/>
        <v>14</v>
      </c>
      <c r="W97" s="153">
        <f t="shared" si="4"/>
        <v>8</v>
      </c>
      <c r="X97" s="153">
        <f t="shared" si="4"/>
        <v>2.8</v>
      </c>
      <c r="Y97" s="153">
        <f t="shared" si="4"/>
        <v>16</v>
      </c>
      <c r="Z97" s="153">
        <f t="shared" si="4"/>
        <v>0</v>
      </c>
      <c r="AA97" s="153">
        <f t="shared" si="4"/>
        <v>0.55000000000000004</v>
      </c>
      <c r="AB97" s="153">
        <f t="shared" si="4"/>
        <v>0</v>
      </c>
      <c r="AC97" s="153">
        <f t="shared" si="4"/>
        <v>0</v>
      </c>
      <c r="AD97" s="153">
        <f t="shared" si="4"/>
        <v>0</v>
      </c>
      <c r="AE97" s="153">
        <f t="shared" si="4"/>
        <v>0</v>
      </c>
      <c r="AF97" s="153">
        <f t="shared" si="4"/>
        <v>2.8</v>
      </c>
      <c r="AMJ97"/>
    </row>
    <row r="98" spans="1:1024" s="123" customFormat="1" ht="11.25" customHeight="1" x14ac:dyDescent="0.35">
      <c r="A98" s="1" t="s">
        <v>233</v>
      </c>
      <c r="B98" s="1"/>
      <c r="C98" s="12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MJ98"/>
    </row>
    <row r="99" spans="1:1024" s="123" customFormat="1" ht="17.25" customHeight="1" x14ac:dyDescent="0.35">
      <c r="A99" s="221" t="s">
        <v>23</v>
      </c>
      <c r="B99" s="221"/>
      <c r="C99" s="126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8"/>
      <c r="AMJ99"/>
    </row>
    <row r="100" spans="1:1024" s="123" customFormat="1" ht="12.75" customHeight="1" x14ac:dyDescent="0.35">
      <c r="A100" s="126">
        <v>94</v>
      </c>
      <c r="B100" s="168" t="s">
        <v>115</v>
      </c>
      <c r="C100" s="140">
        <v>150</v>
      </c>
      <c r="D100" s="128"/>
      <c r="E100" s="128"/>
      <c r="F100" s="128"/>
      <c r="G100" s="128">
        <v>9</v>
      </c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>
        <v>130</v>
      </c>
      <c r="S100" s="128"/>
      <c r="T100" s="128"/>
      <c r="U100" s="128"/>
      <c r="V100" s="128">
        <v>1.5</v>
      </c>
      <c r="W100" s="128"/>
      <c r="X100" s="128"/>
      <c r="Y100" s="128">
        <v>1.2</v>
      </c>
      <c r="Z100" s="128"/>
      <c r="AA100" s="128"/>
      <c r="AB100" s="128"/>
      <c r="AC100" s="128"/>
      <c r="AD100" s="128"/>
      <c r="AE100" s="128"/>
      <c r="AF100" s="128"/>
      <c r="AMJ100"/>
    </row>
    <row r="101" spans="1:1024" s="123" customFormat="1" x14ac:dyDescent="0.35">
      <c r="A101" s="132">
        <v>14</v>
      </c>
      <c r="B101" s="135" t="s">
        <v>59</v>
      </c>
      <c r="C101" s="132">
        <v>5</v>
      </c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>
        <v>5</v>
      </c>
      <c r="W101" s="128"/>
      <c r="X101" s="128"/>
      <c r="Y101" s="128"/>
      <c r="Z101" s="128"/>
      <c r="AA101" s="134"/>
      <c r="AB101" s="128"/>
      <c r="AC101" s="128"/>
      <c r="AD101" s="128"/>
      <c r="AE101" s="128"/>
      <c r="AF101" s="128"/>
      <c r="AMJ101"/>
    </row>
    <row r="102" spans="1:1024" s="123" customFormat="1" ht="12.75" customHeight="1" x14ac:dyDescent="0.35">
      <c r="A102" s="132">
        <v>15</v>
      </c>
      <c r="B102" s="133" t="s">
        <v>116</v>
      </c>
      <c r="C102" s="170" t="s">
        <v>117</v>
      </c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>
        <v>5</v>
      </c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MJ102"/>
    </row>
    <row r="103" spans="1:1024" s="123" customFormat="1" x14ac:dyDescent="0.35">
      <c r="A103" s="132">
        <v>376</v>
      </c>
      <c r="B103" s="133" t="s">
        <v>28</v>
      </c>
      <c r="C103" s="126">
        <v>150</v>
      </c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>
        <v>7</v>
      </c>
      <c r="Z103" s="128"/>
      <c r="AA103" s="134">
        <v>0.55000000000000004</v>
      </c>
      <c r="AB103" s="128"/>
      <c r="AC103" s="128"/>
      <c r="AD103" s="128"/>
      <c r="AE103" s="128"/>
      <c r="AF103" s="128"/>
      <c r="AMJ103"/>
    </row>
    <row r="104" spans="1:1024" s="123" customFormat="1" x14ac:dyDescent="0.35">
      <c r="A104" s="126" t="s">
        <v>30</v>
      </c>
      <c r="B104" s="135" t="s">
        <v>31</v>
      </c>
      <c r="C104" s="126">
        <v>20</v>
      </c>
      <c r="D104" s="128"/>
      <c r="E104" s="128">
        <v>20</v>
      </c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34"/>
      <c r="AB104" s="128"/>
      <c r="AC104" s="128"/>
      <c r="AD104" s="128"/>
      <c r="AE104" s="128"/>
      <c r="AF104" s="128"/>
      <c r="AMJ104"/>
    </row>
    <row r="105" spans="1:1024" s="123" customFormat="1" x14ac:dyDescent="0.35">
      <c r="A105" s="126" t="s">
        <v>30</v>
      </c>
      <c r="B105" s="135" t="s">
        <v>225</v>
      </c>
      <c r="C105" s="126">
        <v>20</v>
      </c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>
        <v>20</v>
      </c>
      <c r="AA105" s="134"/>
      <c r="AB105" s="128"/>
      <c r="AC105" s="128"/>
      <c r="AD105" s="128"/>
      <c r="AE105" s="128"/>
      <c r="AF105" s="128"/>
      <c r="AMJ105"/>
    </row>
    <row r="106" spans="1:1024" s="123" customFormat="1" ht="12.85" customHeight="1" x14ac:dyDescent="0.35">
      <c r="A106" s="221" t="s">
        <v>33</v>
      </c>
      <c r="B106" s="221"/>
      <c r="C106" s="126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34"/>
      <c r="AB106" s="128"/>
      <c r="AC106" s="128"/>
      <c r="AD106" s="128"/>
      <c r="AE106" s="128"/>
      <c r="AF106" s="128"/>
      <c r="AMJ106"/>
    </row>
    <row r="107" spans="1:1024" s="123" customFormat="1" ht="20.25" x14ac:dyDescent="0.35">
      <c r="A107" s="132" t="s">
        <v>30</v>
      </c>
      <c r="B107" s="133" t="s">
        <v>234</v>
      </c>
      <c r="C107" s="126">
        <v>150</v>
      </c>
      <c r="D107" s="128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>
        <v>150</v>
      </c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28"/>
      <c r="AMJ107"/>
    </row>
    <row r="108" spans="1:1024" s="123" customFormat="1" ht="12.85" customHeight="1" x14ac:dyDescent="0.35">
      <c r="A108" s="221" t="s">
        <v>37</v>
      </c>
      <c r="B108" s="221"/>
      <c r="C108" s="126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MJ108"/>
    </row>
    <row r="109" spans="1:1024" s="123" customFormat="1" ht="12.85" customHeight="1" x14ac:dyDescent="0.35">
      <c r="A109" s="132">
        <v>45</v>
      </c>
      <c r="B109" s="157" t="s">
        <v>118</v>
      </c>
      <c r="C109" s="126">
        <v>30</v>
      </c>
      <c r="D109" s="128"/>
      <c r="E109" s="128"/>
      <c r="F109" s="128"/>
      <c r="G109" s="128"/>
      <c r="H109" s="128"/>
      <c r="I109" s="128"/>
      <c r="J109" s="128">
        <v>31.5</v>
      </c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>
        <v>1.5</v>
      </c>
      <c r="X109" s="128"/>
      <c r="Y109" s="128"/>
      <c r="Z109" s="128"/>
      <c r="AA109" s="128"/>
      <c r="AB109" s="128"/>
      <c r="AC109" s="128"/>
      <c r="AD109" s="128"/>
      <c r="AE109" s="128"/>
      <c r="AF109" s="128"/>
      <c r="AMJ109" s="156"/>
    </row>
    <row r="110" spans="1:1024" s="123" customFormat="1" x14ac:dyDescent="0.35">
      <c r="A110" s="171">
        <v>108</v>
      </c>
      <c r="B110" s="172" t="s">
        <v>235</v>
      </c>
      <c r="C110" s="130">
        <v>150</v>
      </c>
      <c r="D110" s="128"/>
      <c r="E110" s="128"/>
      <c r="F110" s="128">
        <v>9.1999999999999993</v>
      </c>
      <c r="G110" s="128"/>
      <c r="H110" s="128"/>
      <c r="I110" s="128">
        <v>20</v>
      </c>
      <c r="J110" s="128">
        <v>8</v>
      </c>
      <c r="K110" s="128"/>
      <c r="L110" s="128"/>
      <c r="M110" s="128"/>
      <c r="N110" s="128"/>
      <c r="O110" s="128"/>
      <c r="P110" s="128">
        <v>26</v>
      </c>
      <c r="Q110" s="128"/>
      <c r="R110" s="128">
        <v>14.5</v>
      </c>
      <c r="S110" s="128"/>
      <c r="T110" s="128"/>
      <c r="U110" s="128"/>
      <c r="V110" s="128">
        <v>2</v>
      </c>
      <c r="W110" s="128"/>
      <c r="X110" s="128">
        <v>7.0000000000000007E-2</v>
      </c>
      <c r="Y110" s="128"/>
      <c r="Z110" s="128"/>
      <c r="AA110" s="128"/>
      <c r="AB110" s="128"/>
      <c r="AC110" s="128"/>
      <c r="AD110" s="128"/>
      <c r="AE110" s="128"/>
      <c r="AF110" s="143">
        <v>2.8</v>
      </c>
      <c r="AMJ110"/>
    </row>
    <row r="111" spans="1:1024" s="123" customFormat="1" ht="16.45" customHeight="1" x14ac:dyDescent="0.35">
      <c r="A111" s="140">
        <v>227</v>
      </c>
      <c r="B111" s="173" t="s">
        <v>120</v>
      </c>
      <c r="C111" s="174">
        <v>60</v>
      </c>
      <c r="D111" s="128"/>
      <c r="E111" s="128"/>
      <c r="F111" s="128"/>
      <c r="G111" s="128"/>
      <c r="H111" s="128"/>
      <c r="I111" s="128"/>
      <c r="J111" s="128">
        <v>4.4000000000000004</v>
      </c>
      <c r="K111" s="128"/>
      <c r="L111" s="128"/>
      <c r="M111" s="128"/>
      <c r="N111" s="128"/>
      <c r="O111" s="128"/>
      <c r="P111" s="128"/>
      <c r="Q111" s="128">
        <v>68.2</v>
      </c>
      <c r="R111" s="128"/>
      <c r="S111" s="128"/>
      <c r="T111" s="128"/>
      <c r="U111" s="128"/>
      <c r="V111" s="128">
        <v>5</v>
      </c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MJ111"/>
    </row>
    <row r="112" spans="1:1024" s="123" customFormat="1" ht="10.15" x14ac:dyDescent="0.3">
      <c r="A112" s="126">
        <v>312</v>
      </c>
      <c r="B112" s="148" t="s">
        <v>74</v>
      </c>
      <c r="C112" s="126">
        <v>120</v>
      </c>
      <c r="D112" s="128"/>
      <c r="E112" s="128"/>
      <c r="F112" s="128"/>
      <c r="G112" s="128"/>
      <c r="H112" s="128"/>
      <c r="I112" s="128">
        <v>102.6</v>
      </c>
      <c r="J112" s="128"/>
      <c r="K112" s="128"/>
      <c r="L112" s="128"/>
      <c r="M112" s="128"/>
      <c r="N112" s="128"/>
      <c r="O112" s="128"/>
      <c r="P112" s="128"/>
      <c r="Q112" s="128"/>
      <c r="R112" s="128">
        <v>18</v>
      </c>
      <c r="S112" s="128"/>
      <c r="T112" s="128"/>
      <c r="U112" s="128"/>
      <c r="V112" s="128">
        <v>4</v>
      </c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46"/>
    </row>
    <row r="113" spans="1:1024" s="123" customFormat="1" ht="20.25" x14ac:dyDescent="0.35">
      <c r="A113" s="132" t="s">
        <v>223</v>
      </c>
      <c r="B113" s="135" t="s">
        <v>69</v>
      </c>
      <c r="C113" s="126">
        <v>150</v>
      </c>
      <c r="D113" s="128"/>
      <c r="E113" s="128"/>
      <c r="F113" s="128"/>
      <c r="G113" s="128"/>
      <c r="H113" s="128"/>
      <c r="I113" s="128"/>
      <c r="J113" s="128"/>
      <c r="K113" s="128">
        <v>30</v>
      </c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>
        <v>8</v>
      </c>
      <c r="Z113" s="128"/>
      <c r="AA113" s="128"/>
      <c r="AB113" s="128"/>
      <c r="AC113" s="128"/>
      <c r="AD113" s="128"/>
      <c r="AE113" s="128"/>
      <c r="AF113" s="128"/>
      <c r="AMJ113"/>
    </row>
    <row r="114" spans="1:1024" s="123" customFormat="1" x14ac:dyDescent="0.35">
      <c r="A114" s="126" t="s">
        <v>30</v>
      </c>
      <c r="B114" s="135" t="s">
        <v>31</v>
      </c>
      <c r="C114" s="126">
        <v>20</v>
      </c>
      <c r="D114" s="128"/>
      <c r="E114" s="128">
        <v>20</v>
      </c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MJ114"/>
    </row>
    <row r="115" spans="1:1024" s="123" customFormat="1" x14ac:dyDescent="0.35">
      <c r="A115" s="126"/>
      <c r="B115" s="144" t="s">
        <v>45</v>
      </c>
      <c r="C115" s="126">
        <v>25</v>
      </c>
      <c r="D115" s="128">
        <v>25</v>
      </c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MJ115"/>
    </row>
    <row r="116" spans="1:1024" s="123" customFormat="1" ht="12.85" customHeight="1" x14ac:dyDescent="0.35">
      <c r="A116" s="221" t="s">
        <v>214</v>
      </c>
      <c r="B116" s="221"/>
      <c r="C116" s="126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MJ116"/>
    </row>
    <row r="117" spans="1:1024" s="123" customFormat="1" ht="12.85" customHeight="1" x14ac:dyDescent="0.35">
      <c r="A117" s="132">
        <v>177</v>
      </c>
      <c r="B117" s="142" t="s">
        <v>121</v>
      </c>
      <c r="C117" s="126">
        <v>150</v>
      </c>
      <c r="D117" s="128"/>
      <c r="E117" s="128"/>
      <c r="F117" s="128"/>
      <c r="G117" s="128">
        <v>30.5</v>
      </c>
      <c r="H117" s="128"/>
      <c r="I117" s="128"/>
      <c r="J117" s="128"/>
      <c r="K117" s="128"/>
      <c r="L117" s="128">
        <v>7.3</v>
      </c>
      <c r="M117" s="128"/>
      <c r="N117" s="128"/>
      <c r="O117" s="128"/>
      <c r="P117" s="128"/>
      <c r="Q117" s="128"/>
      <c r="R117" s="128">
        <v>72.5</v>
      </c>
      <c r="S117" s="128"/>
      <c r="T117" s="128"/>
      <c r="U117" s="128"/>
      <c r="V117" s="128">
        <v>5</v>
      </c>
      <c r="W117" s="128"/>
      <c r="X117" s="128"/>
      <c r="Y117" s="128">
        <v>4</v>
      </c>
      <c r="Z117" s="128"/>
      <c r="AA117" s="128"/>
      <c r="AB117" s="128"/>
      <c r="AC117" s="128"/>
      <c r="AD117" s="128"/>
      <c r="AE117" s="128"/>
      <c r="AF117" s="128"/>
      <c r="AMJ117"/>
    </row>
    <row r="118" spans="1:1024" s="123" customFormat="1" ht="17.2" customHeight="1" x14ac:dyDescent="0.3">
      <c r="A118" s="140">
        <v>406</v>
      </c>
      <c r="B118" s="149" t="s">
        <v>236</v>
      </c>
      <c r="C118" s="140">
        <v>50</v>
      </c>
      <c r="D118" s="128"/>
      <c r="E118" s="128"/>
      <c r="F118" s="128">
        <v>25.85</v>
      </c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  <c r="U118" s="128"/>
      <c r="V118" s="128">
        <v>0.74</v>
      </c>
      <c r="W118" s="128">
        <v>0.02</v>
      </c>
      <c r="X118" s="134">
        <v>2.5000000000000001E-2</v>
      </c>
      <c r="Y118" s="134">
        <v>1.7</v>
      </c>
      <c r="Z118" s="128">
        <v>16.7</v>
      </c>
      <c r="AA118" s="128"/>
      <c r="AB118" s="128">
        <v>0.8</v>
      </c>
      <c r="AC118" s="128"/>
      <c r="AD118" s="128"/>
      <c r="AE118" s="128"/>
      <c r="AF118" s="128"/>
      <c r="AG118" s="146"/>
    </row>
    <row r="119" spans="1:1024" s="123" customFormat="1" ht="30.4" x14ac:dyDescent="0.35">
      <c r="A119" s="126" t="s">
        <v>30</v>
      </c>
      <c r="B119" s="168" t="s">
        <v>127</v>
      </c>
      <c r="C119" s="140">
        <v>200</v>
      </c>
      <c r="D119" s="128"/>
      <c r="E119" s="145"/>
      <c r="F119" s="145"/>
      <c r="G119" s="145"/>
      <c r="H119" s="145"/>
      <c r="I119" s="145"/>
      <c r="J119" s="145"/>
      <c r="K119" s="145"/>
      <c r="L119" s="145"/>
      <c r="M119" s="145">
        <v>200</v>
      </c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45"/>
      <c r="AF119" s="128"/>
      <c r="AMJ119"/>
    </row>
    <row r="120" spans="1:1024" s="123" customFormat="1" x14ac:dyDescent="0.35">
      <c r="A120" s="150"/>
      <c r="B120" s="151"/>
      <c r="C120" s="152"/>
      <c r="D120" s="153">
        <f t="shared" ref="D120:AF120" si="5">D119+D118+D117+D116+D115+D114+D113+D112+D111+D110+D109+D108+D107+D106+D105+D104+D103+D102+D101+D100</f>
        <v>25</v>
      </c>
      <c r="E120" s="153">
        <f t="shared" si="5"/>
        <v>40</v>
      </c>
      <c r="F120" s="153">
        <f t="shared" si="5"/>
        <v>35.049999999999997</v>
      </c>
      <c r="G120" s="153">
        <f t="shared" si="5"/>
        <v>39.5</v>
      </c>
      <c r="H120" s="153">
        <f t="shared" si="5"/>
        <v>0</v>
      </c>
      <c r="I120" s="153">
        <f t="shared" si="5"/>
        <v>122.6</v>
      </c>
      <c r="J120" s="153">
        <f t="shared" si="5"/>
        <v>43.9</v>
      </c>
      <c r="K120" s="153">
        <f t="shared" si="5"/>
        <v>30</v>
      </c>
      <c r="L120" s="153">
        <f t="shared" si="5"/>
        <v>7.3</v>
      </c>
      <c r="M120" s="153">
        <f t="shared" si="5"/>
        <v>200</v>
      </c>
      <c r="N120" s="153">
        <f t="shared" si="5"/>
        <v>0</v>
      </c>
      <c r="O120" s="153">
        <f t="shared" si="5"/>
        <v>0</v>
      </c>
      <c r="P120" s="153">
        <f t="shared" si="5"/>
        <v>26</v>
      </c>
      <c r="Q120" s="153">
        <f t="shared" si="5"/>
        <v>68.2</v>
      </c>
      <c r="R120" s="153">
        <f t="shared" si="5"/>
        <v>385</v>
      </c>
      <c r="S120" s="153">
        <f t="shared" si="5"/>
        <v>0</v>
      </c>
      <c r="T120" s="153">
        <f t="shared" si="5"/>
        <v>5</v>
      </c>
      <c r="U120" s="153">
        <f t="shared" si="5"/>
        <v>0</v>
      </c>
      <c r="V120" s="153">
        <f t="shared" si="5"/>
        <v>23.240000000000002</v>
      </c>
      <c r="W120" s="153">
        <f t="shared" si="5"/>
        <v>1.52</v>
      </c>
      <c r="X120" s="153">
        <f t="shared" si="5"/>
        <v>9.5000000000000001E-2</v>
      </c>
      <c r="Y120" s="153">
        <f t="shared" si="5"/>
        <v>21.9</v>
      </c>
      <c r="Z120" s="153">
        <f t="shared" si="5"/>
        <v>36.700000000000003</v>
      </c>
      <c r="AA120" s="153">
        <f t="shared" si="5"/>
        <v>0.55000000000000004</v>
      </c>
      <c r="AB120" s="153">
        <f t="shared" si="5"/>
        <v>0.8</v>
      </c>
      <c r="AC120" s="153">
        <f t="shared" si="5"/>
        <v>0</v>
      </c>
      <c r="AD120" s="153">
        <f t="shared" si="5"/>
        <v>0</v>
      </c>
      <c r="AE120" s="153">
        <f t="shared" si="5"/>
        <v>0</v>
      </c>
      <c r="AF120" s="153">
        <f t="shared" si="5"/>
        <v>2.8</v>
      </c>
      <c r="AMJ120"/>
    </row>
    <row r="121" spans="1:1024" s="123" customFormat="1" ht="12.85" customHeight="1" x14ac:dyDescent="0.35">
      <c r="A121" s="1" t="s">
        <v>237</v>
      </c>
      <c r="B121" s="1"/>
      <c r="C121" s="12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  <c r="AF121" s="154"/>
      <c r="AMJ121"/>
    </row>
    <row r="122" spans="1:1024" s="123" customFormat="1" ht="17.25" customHeight="1" x14ac:dyDescent="0.35">
      <c r="A122" s="221" t="s">
        <v>23</v>
      </c>
      <c r="B122" s="221"/>
      <c r="C122" s="126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8"/>
      <c r="AMJ122"/>
    </row>
    <row r="123" spans="1:1024" s="123" customFormat="1" x14ac:dyDescent="0.35">
      <c r="A123" s="126">
        <v>213</v>
      </c>
      <c r="B123" s="129" t="s">
        <v>24</v>
      </c>
      <c r="C123" s="126">
        <v>20</v>
      </c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>
        <v>0.5</v>
      </c>
      <c r="Y123" s="128"/>
      <c r="Z123" s="128"/>
      <c r="AA123" s="128"/>
      <c r="AB123" s="128"/>
      <c r="AC123" s="128"/>
      <c r="AD123" s="128"/>
      <c r="AE123" s="128"/>
      <c r="AF123" s="128"/>
      <c r="AMJ123"/>
    </row>
    <row r="124" spans="1:1024" s="123" customFormat="1" ht="12.75" customHeight="1" x14ac:dyDescent="0.35">
      <c r="A124" s="126">
        <v>94</v>
      </c>
      <c r="B124" s="168" t="s">
        <v>238</v>
      </c>
      <c r="C124" s="140">
        <v>150</v>
      </c>
      <c r="D124" s="128"/>
      <c r="E124" s="128"/>
      <c r="F124" s="128"/>
      <c r="G124" s="128">
        <v>9</v>
      </c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>
        <v>130</v>
      </c>
      <c r="S124" s="128"/>
      <c r="T124" s="128"/>
      <c r="U124" s="128"/>
      <c r="V124" s="128">
        <v>1.5</v>
      </c>
      <c r="W124" s="128"/>
      <c r="X124" s="128"/>
      <c r="Y124" s="128">
        <v>1.2</v>
      </c>
      <c r="Z124" s="128"/>
      <c r="AA124" s="128"/>
      <c r="AB124" s="128"/>
      <c r="AC124" s="128"/>
      <c r="AD124" s="128"/>
      <c r="AE124" s="128"/>
      <c r="AF124" s="128"/>
      <c r="AMJ124"/>
    </row>
    <row r="125" spans="1:1024" s="123" customFormat="1" x14ac:dyDescent="0.35">
      <c r="A125" s="132">
        <v>14</v>
      </c>
      <c r="B125" s="135" t="s">
        <v>59</v>
      </c>
      <c r="C125" s="132">
        <v>5</v>
      </c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  <c r="U125" s="128"/>
      <c r="V125" s="128">
        <v>5</v>
      </c>
      <c r="W125" s="128"/>
      <c r="X125" s="128"/>
      <c r="Y125" s="128"/>
      <c r="Z125" s="128"/>
      <c r="AA125" s="134"/>
      <c r="AB125" s="128"/>
      <c r="AC125" s="128"/>
      <c r="AD125" s="128"/>
      <c r="AE125" s="128"/>
      <c r="AF125" s="128"/>
      <c r="AMJ125"/>
    </row>
    <row r="126" spans="1:1024" s="123" customFormat="1" ht="10.15" x14ac:dyDescent="0.3">
      <c r="A126" s="136" t="s">
        <v>62</v>
      </c>
      <c r="B126" s="137" t="s">
        <v>213</v>
      </c>
      <c r="C126" s="136">
        <v>50</v>
      </c>
      <c r="D126" s="138"/>
      <c r="E126" s="138"/>
      <c r="F126" s="138"/>
      <c r="G126" s="138"/>
      <c r="H126" s="138"/>
      <c r="I126" s="138"/>
      <c r="J126" s="138"/>
      <c r="K126" s="138">
        <v>50</v>
      </c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9"/>
    </row>
    <row r="127" spans="1:1024" s="123" customFormat="1" x14ac:dyDescent="0.35">
      <c r="A127" s="126">
        <v>379</v>
      </c>
      <c r="B127" s="165" t="s">
        <v>228</v>
      </c>
      <c r="C127" s="126">
        <v>150</v>
      </c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>
        <v>150</v>
      </c>
      <c r="S127" s="128"/>
      <c r="T127" s="128"/>
      <c r="U127" s="128"/>
      <c r="V127" s="128"/>
      <c r="W127" s="128"/>
      <c r="X127" s="128"/>
      <c r="Y127" s="128">
        <v>6</v>
      </c>
      <c r="Z127" s="128"/>
      <c r="AA127" s="128"/>
      <c r="AB127" s="128"/>
      <c r="AC127" s="128"/>
      <c r="AD127" s="128">
        <v>3</v>
      </c>
      <c r="AE127" s="128"/>
      <c r="AF127" s="128"/>
      <c r="AMJ127"/>
    </row>
    <row r="128" spans="1:1024" s="123" customFormat="1" x14ac:dyDescent="0.35">
      <c r="A128" s="126" t="s">
        <v>30</v>
      </c>
      <c r="B128" s="135" t="s">
        <v>31</v>
      </c>
      <c r="C128" s="126">
        <v>20</v>
      </c>
      <c r="D128" s="128"/>
      <c r="E128" s="128">
        <v>20</v>
      </c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MJ128"/>
    </row>
    <row r="129" spans="1:1024" s="123" customFormat="1" x14ac:dyDescent="0.35">
      <c r="A129" s="126"/>
      <c r="B129" s="165"/>
      <c r="C129" s="126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MJ129"/>
    </row>
    <row r="130" spans="1:1024" s="123" customFormat="1" ht="12.85" customHeight="1" x14ac:dyDescent="0.35">
      <c r="A130" s="221" t="s">
        <v>33</v>
      </c>
      <c r="B130" s="221"/>
      <c r="C130" s="126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MJ130"/>
    </row>
    <row r="131" spans="1:1024" s="123" customFormat="1" ht="30.4" x14ac:dyDescent="0.35">
      <c r="A131" s="132" t="s">
        <v>30</v>
      </c>
      <c r="B131" s="133" t="s">
        <v>127</v>
      </c>
      <c r="C131" s="126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>
        <v>200</v>
      </c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8"/>
      <c r="Z131" s="128"/>
      <c r="AA131" s="134"/>
      <c r="AB131" s="128"/>
      <c r="AC131" s="128"/>
      <c r="AD131" s="128"/>
      <c r="AE131" s="128"/>
      <c r="AF131" s="128"/>
      <c r="AMJ131"/>
    </row>
    <row r="132" spans="1:1024" s="123" customFormat="1" ht="12.85" customHeight="1" x14ac:dyDescent="0.35">
      <c r="A132" s="221" t="s">
        <v>37</v>
      </c>
      <c r="B132" s="221"/>
      <c r="C132" s="126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MJ132"/>
    </row>
    <row r="133" spans="1:1024" s="123" customFormat="1" ht="20.100000000000001" customHeight="1" x14ac:dyDescent="0.35">
      <c r="A133" s="132">
        <v>70</v>
      </c>
      <c r="B133" s="141" t="s">
        <v>38</v>
      </c>
      <c r="C133" s="140">
        <v>40</v>
      </c>
      <c r="D133" s="128"/>
      <c r="E133" s="128"/>
      <c r="F133" s="128"/>
      <c r="G133" s="128"/>
      <c r="H133" s="128"/>
      <c r="I133" s="128"/>
      <c r="J133" s="128">
        <v>40</v>
      </c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MJ133"/>
    </row>
    <row r="134" spans="1:1024" s="123" customFormat="1" x14ac:dyDescent="0.35">
      <c r="A134" s="132">
        <v>102</v>
      </c>
      <c r="B134" s="144" t="s">
        <v>128</v>
      </c>
      <c r="C134" s="132">
        <v>150</v>
      </c>
      <c r="D134" s="128"/>
      <c r="E134" s="128"/>
      <c r="F134" s="128"/>
      <c r="G134" s="128">
        <v>12</v>
      </c>
      <c r="H134" s="128"/>
      <c r="I134" s="128">
        <v>30</v>
      </c>
      <c r="J134" s="128">
        <v>13.5</v>
      </c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>
        <v>3</v>
      </c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43">
        <v>2.8</v>
      </c>
      <c r="AMJ134"/>
    </row>
    <row r="135" spans="1:1024" s="147" customFormat="1" ht="10.15" x14ac:dyDescent="0.35">
      <c r="A135" s="132">
        <v>258</v>
      </c>
      <c r="B135" s="144" t="s">
        <v>130</v>
      </c>
      <c r="C135" s="132">
        <v>160</v>
      </c>
      <c r="D135" s="128"/>
      <c r="E135" s="145"/>
      <c r="F135" s="145">
        <v>1.8</v>
      </c>
      <c r="G135" s="145"/>
      <c r="H135" s="145"/>
      <c r="I135" s="145">
        <v>74</v>
      </c>
      <c r="J135" s="145">
        <v>31</v>
      </c>
      <c r="K135" s="145"/>
      <c r="L135" s="145"/>
      <c r="M135" s="145"/>
      <c r="N135" s="145">
        <v>80</v>
      </c>
      <c r="O135" s="145"/>
      <c r="P135" s="145"/>
      <c r="Q135" s="145"/>
      <c r="R135" s="145"/>
      <c r="S135" s="145"/>
      <c r="T135" s="145"/>
      <c r="U135" s="145"/>
      <c r="V135" s="145"/>
      <c r="W135" s="145">
        <v>5</v>
      </c>
      <c r="X135" s="145"/>
      <c r="Y135" s="145"/>
      <c r="Z135" s="145"/>
      <c r="AA135" s="145"/>
      <c r="AB135" s="145"/>
      <c r="AC135" s="145"/>
      <c r="AD135" s="145"/>
      <c r="AE135" s="145"/>
      <c r="AF135" s="128"/>
      <c r="AG135" s="146"/>
    </row>
    <row r="136" spans="1:1024" s="123" customFormat="1" x14ac:dyDescent="0.35">
      <c r="A136" s="126">
        <v>342</v>
      </c>
      <c r="B136" s="167" t="s">
        <v>90</v>
      </c>
      <c r="C136" s="126">
        <v>150</v>
      </c>
      <c r="D136" s="128"/>
      <c r="E136" s="128"/>
      <c r="F136" s="128"/>
      <c r="G136" s="128"/>
      <c r="H136" s="128"/>
      <c r="I136" s="128"/>
      <c r="J136" s="128"/>
      <c r="K136" s="128">
        <v>30</v>
      </c>
      <c r="L136" s="128"/>
      <c r="M136" s="128"/>
      <c r="N136" s="128"/>
      <c r="O136" s="128"/>
      <c r="P136" s="128"/>
      <c r="Q136" s="128"/>
      <c r="R136" s="128"/>
      <c r="S136" s="128"/>
      <c r="T136" s="128"/>
      <c r="U136" s="128"/>
      <c r="V136" s="128"/>
      <c r="W136" s="128"/>
      <c r="X136" s="128"/>
      <c r="Y136" s="128">
        <v>8</v>
      </c>
      <c r="Z136" s="128"/>
      <c r="AA136" s="128"/>
      <c r="AB136" s="128"/>
      <c r="AC136" s="128"/>
      <c r="AD136" s="128"/>
      <c r="AE136" s="128"/>
      <c r="AF136" s="128"/>
      <c r="AMJ136"/>
    </row>
    <row r="137" spans="1:1024" s="123" customFormat="1" x14ac:dyDescent="0.35">
      <c r="A137" s="126" t="s">
        <v>30</v>
      </c>
      <c r="B137" s="135" t="s">
        <v>31</v>
      </c>
      <c r="C137" s="126">
        <v>20</v>
      </c>
      <c r="D137" s="128"/>
      <c r="E137" s="128">
        <v>20</v>
      </c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MJ137"/>
    </row>
    <row r="138" spans="1:1024" s="123" customFormat="1" x14ac:dyDescent="0.35">
      <c r="A138" s="126"/>
      <c r="B138" s="144" t="s">
        <v>45</v>
      </c>
      <c r="C138" s="126">
        <v>25</v>
      </c>
      <c r="D138" s="128">
        <v>25</v>
      </c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  <c r="AMJ138"/>
    </row>
    <row r="139" spans="1:1024" s="123" customFormat="1" ht="12.85" customHeight="1" x14ac:dyDescent="0.35">
      <c r="A139" s="221" t="s">
        <v>214</v>
      </c>
      <c r="B139" s="221"/>
      <c r="C139" s="126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MJ139"/>
    </row>
    <row r="140" spans="1:1024" s="123" customFormat="1" x14ac:dyDescent="0.35">
      <c r="A140" s="126">
        <v>218</v>
      </c>
      <c r="B140" s="144" t="s">
        <v>239</v>
      </c>
      <c r="C140" s="126" t="s">
        <v>240</v>
      </c>
      <c r="D140" s="128"/>
      <c r="E140" s="128"/>
      <c r="F140" s="128">
        <v>14.2</v>
      </c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>
        <v>101.3</v>
      </c>
      <c r="T140" s="128"/>
      <c r="U140" s="128">
        <v>15</v>
      </c>
      <c r="V140" s="128"/>
      <c r="W140" s="128"/>
      <c r="X140" s="128">
        <v>0.18</v>
      </c>
      <c r="Y140" s="128">
        <v>5</v>
      </c>
      <c r="Z140" s="128"/>
      <c r="AA140" s="128"/>
      <c r="AB140" s="128"/>
      <c r="AC140" s="128"/>
      <c r="AD140" s="128"/>
      <c r="AE140" s="128"/>
      <c r="AF140" s="128"/>
      <c r="AMJ140"/>
    </row>
    <row r="141" spans="1:1024" s="123" customFormat="1" x14ac:dyDescent="0.35">
      <c r="A141" s="126">
        <v>354</v>
      </c>
      <c r="B141" s="168" t="s">
        <v>133</v>
      </c>
      <c r="C141" s="140">
        <v>150</v>
      </c>
      <c r="D141" s="128"/>
      <c r="E141" s="145"/>
      <c r="F141" s="145"/>
      <c r="G141" s="145"/>
      <c r="H141" s="145"/>
      <c r="I141" s="145"/>
      <c r="J141" s="145"/>
      <c r="K141" s="145"/>
      <c r="L141" s="145">
        <v>9</v>
      </c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>
        <v>8</v>
      </c>
      <c r="Z141" s="145"/>
      <c r="AA141" s="145"/>
      <c r="AB141" s="145"/>
      <c r="AC141" s="145"/>
      <c r="AD141" s="145"/>
      <c r="AE141" s="145">
        <v>6</v>
      </c>
      <c r="AF141" s="128"/>
      <c r="AMJ141"/>
    </row>
    <row r="142" spans="1:1024" s="123" customFormat="1" x14ac:dyDescent="0.35">
      <c r="A142" s="132">
        <v>429</v>
      </c>
      <c r="B142" s="135" t="s">
        <v>134</v>
      </c>
      <c r="C142" s="140">
        <v>30</v>
      </c>
      <c r="D142" s="128"/>
      <c r="E142" s="145"/>
      <c r="F142" s="145">
        <v>21.4</v>
      </c>
      <c r="G142" s="145"/>
      <c r="H142" s="145"/>
      <c r="I142" s="145"/>
      <c r="J142" s="145"/>
      <c r="K142" s="145"/>
      <c r="L142" s="145">
        <v>1</v>
      </c>
      <c r="M142" s="145"/>
      <c r="N142" s="145"/>
      <c r="O142" s="145"/>
      <c r="P142" s="145"/>
      <c r="Q142" s="145"/>
      <c r="R142" s="145"/>
      <c r="S142" s="145"/>
      <c r="T142" s="145"/>
      <c r="U142" s="145"/>
      <c r="V142" s="145">
        <v>2</v>
      </c>
      <c r="W142" s="145"/>
      <c r="X142" s="145">
        <v>0.01</v>
      </c>
      <c r="Y142" s="145">
        <v>2</v>
      </c>
      <c r="Z142" s="145"/>
      <c r="AA142" s="145"/>
      <c r="AB142" s="145">
        <v>0.6</v>
      </c>
      <c r="AC142" s="145"/>
      <c r="AD142" s="145"/>
      <c r="AE142" s="145"/>
      <c r="AF142" s="128"/>
      <c r="AMJ142"/>
    </row>
    <row r="143" spans="1:1024" s="123" customFormat="1" x14ac:dyDescent="0.35">
      <c r="A143" s="150"/>
      <c r="B143" s="151" t="s">
        <v>216</v>
      </c>
      <c r="C143" s="152"/>
      <c r="D143" s="153">
        <f t="shared" ref="D143:AF143" si="6">D142+D141+D140+D139+D138+D137+D136+D135+D134+D133+D132+D131+D130+D129+D128+D127+D126+D125+D124+D123</f>
        <v>25</v>
      </c>
      <c r="E143" s="153">
        <f t="shared" si="6"/>
        <v>40</v>
      </c>
      <c r="F143" s="153">
        <f t="shared" si="6"/>
        <v>37.399999999999991</v>
      </c>
      <c r="G143" s="153">
        <f t="shared" si="6"/>
        <v>21</v>
      </c>
      <c r="H143" s="153">
        <f t="shared" si="6"/>
        <v>0</v>
      </c>
      <c r="I143" s="153">
        <f t="shared" si="6"/>
        <v>104</v>
      </c>
      <c r="J143" s="153">
        <f t="shared" si="6"/>
        <v>84.5</v>
      </c>
      <c r="K143" s="153">
        <f t="shared" si="6"/>
        <v>80</v>
      </c>
      <c r="L143" s="153">
        <f t="shared" si="6"/>
        <v>10</v>
      </c>
      <c r="M143" s="153">
        <f t="shared" si="6"/>
        <v>200</v>
      </c>
      <c r="N143" s="153">
        <f t="shared" si="6"/>
        <v>80</v>
      </c>
      <c r="O143" s="153">
        <f t="shared" si="6"/>
        <v>0</v>
      </c>
      <c r="P143" s="153">
        <f t="shared" si="6"/>
        <v>0</v>
      </c>
      <c r="Q143" s="153">
        <f t="shared" si="6"/>
        <v>0</v>
      </c>
      <c r="R143" s="153">
        <f t="shared" si="6"/>
        <v>280</v>
      </c>
      <c r="S143" s="153">
        <f t="shared" si="6"/>
        <v>101.3</v>
      </c>
      <c r="T143" s="153">
        <f t="shared" si="6"/>
        <v>0</v>
      </c>
      <c r="U143" s="153">
        <f t="shared" si="6"/>
        <v>15</v>
      </c>
      <c r="V143" s="153">
        <f t="shared" si="6"/>
        <v>11.5</v>
      </c>
      <c r="W143" s="153">
        <f t="shared" si="6"/>
        <v>5</v>
      </c>
      <c r="X143" s="153">
        <f t="shared" si="6"/>
        <v>0.69</v>
      </c>
      <c r="Y143" s="153">
        <f t="shared" si="6"/>
        <v>30.2</v>
      </c>
      <c r="Z143" s="153">
        <f t="shared" si="6"/>
        <v>0</v>
      </c>
      <c r="AA143" s="153">
        <f t="shared" si="6"/>
        <v>0</v>
      </c>
      <c r="AB143" s="153">
        <f t="shared" si="6"/>
        <v>0.6</v>
      </c>
      <c r="AC143" s="153">
        <f t="shared" si="6"/>
        <v>0</v>
      </c>
      <c r="AD143" s="153">
        <f t="shared" si="6"/>
        <v>3</v>
      </c>
      <c r="AE143" s="153">
        <f t="shared" si="6"/>
        <v>6</v>
      </c>
      <c r="AF143" s="153">
        <f t="shared" si="6"/>
        <v>2.8</v>
      </c>
      <c r="AMJ143"/>
    </row>
    <row r="144" spans="1:1024" s="123" customFormat="1" ht="11.25" customHeight="1" x14ac:dyDescent="0.35">
      <c r="A144" s="1" t="s">
        <v>241</v>
      </c>
      <c r="B144" s="1"/>
      <c r="C144" s="12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MJ144"/>
    </row>
    <row r="145" spans="1:1024" s="123" customFormat="1" ht="16.45" customHeight="1" x14ac:dyDescent="0.35">
      <c r="A145" s="221" t="s">
        <v>23</v>
      </c>
      <c r="B145" s="221"/>
      <c r="C145" s="130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  <c r="AMJ145"/>
    </row>
    <row r="146" spans="1:1024" s="123" customFormat="1" ht="17.25" customHeight="1" x14ac:dyDescent="0.35">
      <c r="A146" s="126">
        <v>59</v>
      </c>
      <c r="B146" s="148" t="s">
        <v>55</v>
      </c>
      <c r="C146" s="126">
        <v>30</v>
      </c>
      <c r="D146" s="127"/>
      <c r="E146" s="127"/>
      <c r="F146" s="127"/>
      <c r="G146" s="127"/>
      <c r="H146" s="127"/>
      <c r="I146" s="127"/>
      <c r="J146" s="127">
        <v>22.5</v>
      </c>
      <c r="K146" s="127">
        <v>7.5</v>
      </c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>
        <v>0.3</v>
      </c>
      <c r="Z146" s="127"/>
      <c r="AA146" s="127"/>
      <c r="AB146" s="127"/>
      <c r="AC146" s="127"/>
      <c r="AD146" s="127"/>
      <c r="AE146" s="127"/>
      <c r="AF146" s="128"/>
      <c r="AMJ146"/>
    </row>
    <row r="147" spans="1:1024" s="123" customFormat="1" ht="12.75" customHeight="1" x14ac:dyDescent="0.35">
      <c r="A147" s="126">
        <v>211</v>
      </c>
      <c r="B147" s="135" t="s">
        <v>242</v>
      </c>
      <c r="C147" s="126">
        <v>150</v>
      </c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>
        <v>47</v>
      </c>
      <c r="S147" s="128"/>
      <c r="T147" s="128">
        <v>10</v>
      </c>
      <c r="U147" s="128"/>
      <c r="V147" s="128">
        <v>7.5</v>
      </c>
      <c r="W147" s="128"/>
      <c r="X147" s="128">
        <v>2.6</v>
      </c>
      <c r="Y147" s="128"/>
      <c r="Z147" s="128"/>
      <c r="AA147" s="128"/>
      <c r="AB147" s="128"/>
      <c r="AC147" s="128"/>
      <c r="AD147" s="128"/>
      <c r="AE147" s="128"/>
      <c r="AF147" s="128"/>
      <c r="AMJ147"/>
    </row>
    <row r="148" spans="1:1024" s="123" customFormat="1" x14ac:dyDescent="0.35">
      <c r="A148" s="132">
        <v>378</v>
      </c>
      <c r="B148" s="133" t="s">
        <v>102</v>
      </c>
      <c r="C148" s="126">
        <v>150</v>
      </c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>
        <v>100</v>
      </c>
      <c r="S148" s="128"/>
      <c r="T148" s="128"/>
      <c r="U148" s="128"/>
      <c r="V148" s="128"/>
      <c r="W148" s="128"/>
      <c r="X148" s="128"/>
      <c r="Y148" s="128">
        <v>8</v>
      </c>
      <c r="Z148" s="128"/>
      <c r="AA148" s="134">
        <v>0.55000000000000004</v>
      </c>
      <c r="AB148" s="128"/>
      <c r="AC148" s="128"/>
      <c r="AD148" s="128"/>
      <c r="AE148" s="128"/>
      <c r="AF148" s="128"/>
      <c r="AMJ148"/>
    </row>
    <row r="149" spans="1:1024" s="123" customFormat="1" ht="12.75" customHeight="1" x14ac:dyDescent="0.35">
      <c r="A149" s="126" t="s">
        <v>30</v>
      </c>
      <c r="B149" s="135" t="s">
        <v>31</v>
      </c>
      <c r="C149" s="126">
        <v>20</v>
      </c>
      <c r="D149" s="128"/>
      <c r="E149" s="128">
        <v>20</v>
      </c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  <c r="U149" s="128"/>
      <c r="V149" s="128"/>
      <c r="W149" s="128"/>
      <c r="X149" s="128"/>
      <c r="Y149" s="128"/>
      <c r="Z149" s="128"/>
      <c r="AA149" s="128"/>
      <c r="AB149" s="128"/>
      <c r="AC149" s="128"/>
      <c r="AD149" s="128"/>
      <c r="AE149" s="128"/>
      <c r="AF149" s="128"/>
      <c r="AMJ149"/>
    </row>
    <row r="150" spans="1:1024" s="123" customFormat="1" ht="12.75" customHeight="1" x14ac:dyDescent="0.35">
      <c r="A150" s="221" t="s">
        <v>33</v>
      </c>
      <c r="B150" s="221"/>
      <c r="C150" s="126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  <c r="U150" s="128"/>
      <c r="V150" s="128"/>
      <c r="W150" s="128"/>
      <c r="X150" s="128"/>
      <c r="Y150" s="128"/>
      <c r="Z150" s="128"/>
      <c r="AA150" s="128"/>
      <c r="AB150" s="128"/>
      <c r="AC150" s="128"/>
      <c r="AD150" s="128"/>
      <c r="AE150" s="128"/>
      <c r="AF150" s="128"/>
      <c r="AMJ150"/>
    </row>
    <row r="151" spans="1:1024" s="123" customFormat="1" ht="10.15" x14ac:dyDescent="0.3">
      <c r="A151" s="136">
        <v>385</v>
      </c>
      <c r="B151" s="137" t="s">
        <v>138</v>
      </c>
      <c r="C151" s="136">
        <v>150</v>
      </c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>
        <v>150</v>
      </c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9"/>
    </row>
    <row r="152" spans="1:1024" s="123" customFormat="1" ht="12.75" customHeight="1" x14ac:dyDescent="0.35">
      <c r="A152" s="221" t="s">
        <v>37</v>
      </c>
      <c r="B152" s="221"/>
      <c r="C152" s="126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MJ152"/>
    </row>
    <row r="153" spans="1:1024" s="123" customFormat="1" x14ac:dyDescent="0.35">
      <c r="A153" s="132">
        <v>53</v>
      </c>
      <c r="B153" s="133" t="s">
        <v>139</v>
      </c>
      <c r="C153" s="126">
        <v>30</v>
      </c>
      <c r="D153" s="128"/>
      <c r="E153" s="128"/>
      <c r="F153" s="128"/>
      <c r="G153" s="128"/>
      <c r="H153" s="128"/>
      <c r="I153" s="128"/>
      <c r="J153" s="128">
        <v>24</v>
      </c>
      <c r="K153" s="128">
        <v>5.4</v>
      </c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>
        <v>1.2</v>
      </c>
      <c r="X153" s="128"/>
      <c r="Y153" s="128"/>
      <c r="Z153" s="128"/>
      <c r="AA153" s="128"/>
      <c r="AB153" s="128"/>
      <c r="AC153" s="128"/>
      <c r="AD153" s="128"/>
      <c r="AE153" s="128"/>
      <c r="AF153" s="128"/>
      <c r="AMJ153"/>
    </row>
    <row r="154" spans="1:1024" s="147" customFormat="1" ht="19.45" customHeight="1" x14ac:dyDescent="0.35">
      <c r="A154" s="132">
        <v>92</v>
      </c>
      <c r="B154" s="135" t="s">
        <v>140</v>
      </c>
      <c r="C154" s="132">
        <v>150</v>
      </c>
      <c r="D154" s="128"/>
      <c r="E154" s="128"/>
      <c r="F154" s="128"/>
      <c r="G154" s="128"/>
      <c r="H154" s="128"/>
      <c r="I154" s="128">
        <v>15</v>
      </c>
      <c r="J154" s="128">
        <v>43.5</v>
      </c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>
        <v>5</v>
      </c>
      <c r="V154" s="128">
        <v>3</v>
      </c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43">
        <v>2.8</v>
      </c>
      <c r="AMJ154" s="37"/>
    </row>
    <row r="155" spans="1:1024" s="147" customFormat="1" ht="10.15" x14ac:dyDescent="0.35">
      <c r="A155" s="132">
        <v>268</v>
      </c>
      <c r="B155" s="144" t="s">
        <v>243</v>
      </c>
      <c r="C155" s="132">
        <v>50</v>
      </c>
      <c r="D155" s="128"/>
      <c r="E155" s="145">
        <v>9</v>
      </c>
      <c r="F155" s="145"/>
      <c r="G155" s="145"/>
      <c r="H155" s="145"/>
      <c r="I155" s="145"/>
      <c r="J155" s="145"/>
      <c r="K155" s="145"/>
      <c r="L155" s="145"/>
      <c r="M155" s="145"/>
      <c r="N155" s="145">
        <v>37</v>
      </c>
      <c r="O155" s="145"/>
      <c r="P155" s="145"/>
      <c r="Q155" s="145"/>
      <c r="R155" s="145">
        <v>12</v>
      </c>
      <c r="S155" s="145"/>
      <c r="T155" s="145"/>
      <c r="U155" s="145"/>
      <c r="V155" s="145"/>
      <c r="W155" s="145">
        <v>3</v>
      </c>
      <c r="X155" s="145"/>
      <c r="Y155" s="145"/>
      <c r="Z155" s="145"/>
      <c r="AA155" s="145"/>
      <c r="AB155" s="145"/>
      <c r="AC155" s="145"/>
      <c r="AD155" s="145"/>
      <c r="AE155" s="145"/>
      <c r="AF155" s="128"/>
      <c r="AG155" s="146"/>
    </row>
    <row r="156" spans="1:1024" s="123" customFormat="1" ht="12.75" customHeight="1" x14ac:dyDescent="0.35">
      <c r="A156" s="126">
        <v>303</v>
      </c>
      <c r="B156" s="157" t="s">
        <v>142</v>
      </c>
      <c r="C156" s="126">
        <v>110</v>
      </c>
      <c r="D156" s="128"/>
      <c r="E156" s="128"/>
      <c r="F156" s="128"/>
      <c r="G156" s="128">
        <v>26</v>
      </c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>
        <v>4</v>
      </c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MJ156"/>
    </row>
    <row r="157" spans="1:1024" s="123" customFormat="1" x14ac:dyDescent="0.35">
      <c r="A157" s="132">
        <v>349</v>
      </c>
      <c r="B157" s="144" t="s">
        <v>44</v>
      </c>
      <c r="C157" s="126">
        <v>150</v>
      </c>
      <c r="D157" s="128"/>
      <c r="E157" s="128"/>
      <c r="F157" s="128"/>
      <c r="G157" s="128"/>
      <c r="H157" s="128"/>
      <c r="I157" s="128"/>
      <c r="J157" s="128"/>
      <c r="K157" s="128"/>
      <c r="L157" s="128">
        <v>15</v>
      </c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>
        <v>8</v>
      </c>
      <c r="Z157" s="128"/>
      <c r="AA157" s="128"/>
      <c r="AB157" s="128"/>
      <c r="AC157" s="128"/>
      <c r="AD157" s="128"/>
      <c r="AE157" s="128"/>
      <c r="AF157" s="128"/>
      <c r="AMJ157"/>
    </row>
    <row r="158" spans="1:1024" s="123" customFormat="1" x14ac:dyDescent="0.35">
      <c r="A158" s="126" t="s">
        <v>30</v>
      </c>
      <c r="B158" s="135" t="s">
        <v>31</v>
      </c>
      <c r="C158" s="126">
        <v>20</v>
      </c>
      <c r="D158" s="128"/>
      <c r="E158" s="128">
        <v>20</v>
      </c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MJ158"/>
    </row>
    <row r="159" spans="1:1024" s="123" customFormat="1" x14ac:dyDescent="0.35">
      <c r="A159" s="126" t="s">
        <v>30</v>
      </c>
      <c r="B159" s="144" t="s">
        <v>45</v>
      </c>
      <c r="C159" s="126">
        <v>30</v>
      </c>
      <c r="D159" s="128">
        <v>30</v>
      </c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MJ159"/>
    </row>
    <row r="160" spans="1:1024" s="123" customFormat="1" ht="12.85" customHeight="1" x14ac:dyDescent="0.35">
      <c r="A160" s="221" t="s">
        <v>214</v>
      </c>
      <c r="B160" s="221"/>
      <c r="C160" s="130"/>
      <c r="D160" s="128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28"/>
      <c r="AMJ160"/>
    </row>
    <row r="161" spans="1:1024" s="123" customFormat="1" x14ac:dyDescent="0.35">
      <c r="A161" s="126">
        <v>54</v>
      </c>
      <c r="B161" s="148" t="s">
        <v>144</v>
      </c>
      <c r="C161" s="126">
        <v>30</v>
      </c>
      <c r="D161" s="128"/>
      <c r="E161" s="128"/>
      <c r="F161" s="128"/>
      <c r="G161" s="128"/>
      <c r="H161" s="128"/>
      <c r="I161" s="128"/>
      <c r="J161" s="128">
        <v>37.200000000000003</v>
      </c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>
        <v>1.5</v>
      </c>
      <c r="X161" s="128"/>
      <c r="Y161" s="128"/>
      <c r="Z161" s="128"/>
      <c r="AA161" s="128"/>
      <c r="AB161" s="128"/>
      <c r="AC161" s="128"/>
      <c r="AD161" s="128"/>
      <c r="AE161" s="128"/>
      <c r="AF161" s="128"/>
      <c r="AMJ161"/>
    </row>
    <row r="162" spans="1:1024" s="123" customFormat="1" ht="22.35" customHeight="1" x14ac:dyDescent="0.35">
      <c r="A162" s="126">
        <v>284</v>
      </c>
      <c r="B162" s="135" t="s">
        <v>145</v>
      </c>
      <c r="C162" s="132">
        <v>160</v>
      </c>
      <c r="D162" s="128"/>
      <c r="E162" s="145">
        <v>2.2999999999999998</v>
      </c>
      <c r="F162" s="145"/>
      <c r="G162" s="145"/>
      <c r="H162" s="145"/>
      <c r="I162" s="145">
        <v>130</v>
      </c>
      <c r="J162" s="145">
        <v>9</v>
      </c>
      <c r="K162" s="145"/>
      <c r="L162" s="145"/>
      <c r="M162" s="145"/>
      <c r="N162" s="145"/>
      <c r="O162" s="145">
        <v>85</v>
      </c>
      <c r="P162" s="145"/>
      <c r="Q162" s="145"/>
      <c r="R162" s="145"/>
      <c r="S162" s="145"/>
      <c r="T162" s="145"/>
      <c r="U162" s="145"/>
      <c r="V162" s="128">
        <v>7.9</v>
      </c>
      <c r="W162" s="128"/>
      <c r="X162" s="145"/>
      <c r="Y162" s="145"/>
      <c r="Z162" s="145"/>
      <c r="AA162" s="145"/>
      <c r="AB162" s="145"/>
      <c r="AC162" s="145"/>
      <c r="AD162" s="145"/>
      <c r="AE162" s="145"/>
      <c r="AF162" s="128"/>
      <c r="AMJ162"/>
    </row>
    <row r="163" spans="1:1024" s="123" customFormat="1" ht="20.25" x14ac:dyDescent="0.35">
      <c r="A163" s="132" t="s">
        <v>30</v>
      </c>
      <c r="B163" s="133" t="s">
        <v>49</v>
      </c>
      <c r="C163" s="126">
        <v>150</v>
      </c>
      <c r="D163" s="128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>
        <v>150</v>
      </c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28"/>
      <c r="AMJ163"/>
    </row>
    <row r="164" spans="1:1024" s="123" customFormat="1" x14ac:dyDescent="0.35">
      <c r="A164" s="126" t="s">
        <v>30</v>
      </c>
      <c r="B164" s="135" t="s">
        <v>31</v>
      </c>
      <c r="C164" s="126">
        <v>20</v>
      </c>
      <c r="D164" s="128"/>
      <c r="E164" s="128">
        <v>20</v>
      </c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  <c r="U164" s="128"/>
      <c r="V164" s="128"/>
      <c r="W164" s="128"/>
      <c r="X164" s="128"/>
      <c r="Y164" s="128"/>
      <c r="Z164" s="128"/>
      <c r="AA164" s="128"/>
      <c r="AB164" s="128"/>
      <c r="AC164" s="128"/>
      <c r="AD164" s="128"/>
      <c r="AE164" s="128"/>
      <c r="AF164" s="128"/>
      <c r="AMJ164"/>
    </row>
    <row r="165" spans="1:1024" s="123" customFormat="1" x14ac:dyDescent="0.35">
      <c r="A165" s="126" t="s">
        <v>30</v>
      </c>
      <c r="B165" s="144" t="s">
        <v>45</v>
      </c>
      <c r="C165" s="126">
        <v>25</v>
      </c>
      <c r="D165" s="128">
        <v>25</v>
      </c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  <c r="AMJ165"/>
    </row>
    <row r="166" spans="1:1024" s="123" customFormat="1" x14ac:dyDescent="0.35">
      <c r="A166" s="150"/>
      <c r="B166" s="151" t="s">
        <v>216</v>
      </c>
      <c r="C166" s="152"/>
      <c r="D166" s="153">
        <f t="shared" ref="D166:AF166" si="7">D165+D164+D163+D162+D161+D160+D159+D158+D157+D156+D155+D154+D153+D152+D151+D150+D149+D148+D147+D146</f>
        <v>55</v>
      </c>
      <c r="E166" s="153">
        <f t="shared" si="7"/>
        <v>71.3</v>
      </c>
      <c r="F166" s="153">
        <f t="shared" si="7"/>
        <v>0</v>
      </c>
      <c r="G166" s="153">
        <f t="shared" si="7"/>
        <v>26</v>
      </c>
      <c r="H166" s="153">
        <f t="shared" si="7"/>
        <v>0</v>
      </c>
      <c r="I166" s="153">
        <f t="shared" si="7"/>
        <v>145</v>
      </c>
      <c r="J166" s="153">
        <f t="shared" si="7"/>
        <v>136.19999999999999</v>
      </c>
      <c r="K166" s="153">
        <f t="shared" si="7"/>
        <v>12.9</v>
      </c>
      <c r="L166" s="153">
        <f t="shared" si="7"/>
        <v>15</v>
      </c>
      <c r="M166" s="153">
        <f t="shared" si="7"/>
        <v>0</v>
      </c>
      <c r="N166" s="153">
        <f t="shared" si="7"/>
        <v>37</v>
      </c>
      <c r="O166" s="153">
        <f t="shared" si="7"/>
        <v>85</v>
      </c>
      <c r="P166" s="153">
        <f t="shared" si="7"/>
        <v>0</v>
      </c>
      <c r="Q166" s="153">
        <f t="shared" si="7"/>
        <v>0</v>
      </c>
      <c r="R166" s="153">
        <f t="shared" si="7"/>
        <v>459</v>
      </c>
      <c r="S166" s="153">
        <f t="shared" si="7"/>
        <v>0</v>
      </c>
      <c r="T166" s="153">
        <f t="shared" si="7"/>
        <v>10</v>
      </c>
      <c r="U166" s="153">
        <f t="shared" si="7"/>
        <v>5</v>
      </c>
      <c r="V166" s="153">
        <f t="shared" si="7"/>
        <v>22.4</v>
      </c>
      <c r="W166" s="153">
        <f t="shared" si="7"/>
        <v>5.7</v>
      </c>
      <c r="X166" s="153">
        <f t="shared" si="7"/>
        <v>2.6</v>
      </c>
      <c r="Y166" s="153">
        <f t="shared" si="7"/>
        <v>16.3</v>
      </c>
      <c r="Z166" s="153">
        <f t="shared" si="7"/>
        <v>0</v>
      </c>
      <c r="AA166" s="153">
        <f t="shared" si="7"/>
        <v>0.55000000000000004</v>
      </c>
      <c r="AB166" s="153">
        <f t="shared" si="7"/>
        <v>0</v>
      </c>
      <c r="AC166" s="153">
        <f t="shared" si="7"/>
        <v>0</v>
      </c>
      <c r="AD166" s="153">
        <f t="shared" si="7"/>
        <v>0</v>
      </c>
      <c r="AE166" s="153">
        <f t="shared" si="7"/>
        <v>0</v>
      </c>
      <c r="AF166" s="153">
        <f t="shared" si="7"/>
        <v>2.8</v>
      </c>
      <c r="AMJ166"/>
    </row>
    <row r="167" spans="1:1024" s="123" customFormat="1" ht="11.25" customHeight="1" x14ac:dyDescent="0.35">
      <c r="A167" s="1" t="s">
        <v>244</v>
      </c>
      <c r="B167" s="1"/>
      <c r="C167" s="12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  <c r="U167" s="154"/>
      <c r="V167" s="154"/>
      <c r="W167" s="154"/>
      <c r="X167" s="154"/>
      <c r="Y167" s="154"/>
      <c r="Z167" s="154"/>
      <c r="AA167" s="154"/>
      <c r="AB167" s="154"/>
      <c r="AC167" s="154"/>
      <c r="AD167" s="154"/>
      <c r="AE167" s="154"/>
      <c r="AF167" s="154"/>
      <c r="AMJ167"/>
    </row>
    <row r="168" spans="1:1024" s="123" customFormat="1" ht="17.25" customHeight="1" x14ac:dyDescent="0.35">
      <c r="A168" s="221" t="s">
        <v>23</v>
      </c>
      <c r="B168" s="221"/>
      <c r="C168" s="126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8"/>
      <c r="AMJ168"/>
    </row>
    <row r="169" spans="1:1024" s="123" customFormat="1" ht="23.1" customHeight="1" x14ac:dyDescent="0.35">
      <c r="A169" s="126">
        <v>94</v>
      </c>
      <c r="B169" s="168" t="s">
        <v>245</v>
      </c>
      <c r="C169" s="140">
        <v>150</v>
      </c>
      <c r="D169" s="128"/>
      <c r="E169" s="128"/>
      <c r="F169" s="128"/>
      <c r="G169" s="128">
        <v>12</v>
      </c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>
        <v>130</v>
      </c>
      <c r="S169" s="128"/>
      <c r="T169" s="128"/>
      <c r="U169" s="128"/>
      <c r="V169" s="128">
        <v>1.5</v>
      </c>
      <c r="W169" s="128"/>
      <c r="X169" s="128"/>
      <c r="Y169" s="128">
        <v>1.2</v>
      </c>
      <c r="Z169" s="128"/>
      <c r="AA169" s="128"/>
      <c r="AB169" s="128"/>
      <c r="AC169" s="128"/>
      <c r="AD169" s="128"/>
      <c r="AE169" s="128"/>
      <c r="AF169" s="128"/>
      <c r="AMJ169"/>
    </row>
    <row r="170" spans="1:1024" s="123" customFormat="1" ht="12.75" customHeight="1" x14ac:dyDescent="0.35">
      <c r="A170" s="126"/>
      <c r="B170" s="168" t="s">
        <v>59</v>
      </c>
      <c r="C170" s="140">
        <v>10</v>
      </c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  <c r="V170" s="128">
        <v>10</v>
      </c>
      <c r="W170" s="128"/>
      <c r="X170" s="128"/>
      <c r="Y170" s="128"/>
      <c r="Z170" s="128"/>
      <c r="AA170" s="128"/>
      <c r="AB170" s="128"/>
      <c r="AC170" s="128"/>
      <c r="AD170" s="128"/>
      <c r="AE170" s="128"/>
      <c r="AF170" s="128"/>
      <c r="AMJ170"/>
    </row>
    <row r="171" spans="1:1024" s="123" customFormat="1" ht="12.75" customHeight="1" x14ac:dyDescent="0.35">
      <c r="A171" s="126"/>
      <c r="B171" s="148" t="s">
        <v>116</v>
      </c>
      <c r="C171" s="126">
        <v>10</v>
      </c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>
        <v>10</v>
      </c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  <c r="AMJ171"/>
    </row>
    <row r="172" spans="1:1024" s="123" customFormat="1" x14ac:dyDescent="0.35">
      <c r="A172" s="132">
        <v>382</v>
      </c>
      <c r="B172" s="133" t="s">
        <v>218</v>
      </c>
      <c r="C172" s="126">
        <v>150</v>
      </c>
      <c r="D172" s="128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>
        <v>150</v>
      </c>
      <c r="S172" s="145"/>
      <c r="T172" s="145"/>
      <c r="U172" s="145"/>
      <c r="V172" s="145"/>
      <c r="W172" s="145"/>
      <c r="X172" s="145"/>
      <c r="Y172" s="145">
        <v>6</v>
      </c>
      <c r="Z172" s="145"/>
      <c r="AA172" s="145"/>
      <c r="AB172" s="145"/>
      <c r="AC172" s="145">
        <v>2.5</v>
      </c>
      <c r="AD172" s="145"/>
      <c r="AE172" s="145"/>
      <c r="AF172" s="128"/>
      <c r="AMJ172"/>
    </row>
    <row r="173" spans="1:1024" s="123" customFormat="1" x14ac:dyDescent="0.35">
      <c r="A173" s="132" t="s">
        <v>30</v>
      </c>
      <c r="B173" s="133" t="s">
        <v>246</v>
      </c>
      <c r="C173" s="126">
        <v>10</v>
      </c>
      <c r="D173" s="128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>
        <v>10</v>
      </c>
      <c r="AA173" s="145"/>
      <c r="AB173" s="145"/>
      <c r="AC173" s="145"/>
      <c r="AD173" s="145"/>
      <c r="AE173" s="145"/>
      <c r="AF173" s="128"/>
      <c r="AMJ173"/>
    </row>
    <row r="174" spans="1:1024" s="123" customFormat="1" x14ac:dyDescent="0.35">
      <c r="A174" s="126" t="s">
        <v>30</v>
      </c>
      <c r="B174" s="135" t="s">
        <v>31</v>
      </c>
      <c r="C174" s="126">
        <v>20</v>
      </c>
      <c r="D174" s="128"/>
      <c r="E174" s="128">
        <v>20</v>
      </c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  <c r="AMJ174"/>
    </row>
    <row r="175" spans="1:1024" s="123" customFormat="1" ht="12.85" customHeight="1" x14ac:dyDescent="0.35">
      <c r="A175" s="221" t="s">
        <v>33</v>
      </c>
      <c r="B175" s="221"/>
      <c r="C175" s="126"/>
      <c r="D175" s="128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28"/>
      <c r="AMJ175"/>
    </row>
    <row r="176" spans="1:1024" s="123" customFormat="1" ht="10.15" x14ac:dyDescent="0.3">
      <c r="A176" s="136" t="s">
        <v>62</v>
      </c>
      <c r="B176" s="137" t="s">
        <v>213</v>
      </c>
      <c r="C176" s="136">
        <v>100</v>
      </c>
      <c r="D176" s="138"/>
      <c r="E176" s="138"/>
      <c r="F176" s="138"/>
      <c r="G176" s="138"/>
      <c r="H176" s="138"/>
      <c r="I176" s="138"/>
      <c r="J176" s="138"/>
      <c r="K176" s="138">
        <v>120</v>
      </c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9"/>
    </row>
    <row r="177" spans="1:1024" s="123" customFormat="1" ht="12.85" customHeight="1" x14ac:dyDescent="0.35">
      <c r="A177" s="221" t="s">
        <v>37</v>
      </c>
      <c r="B177" s="221"/>
      <c r="C177" s="126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  <c r="AA177" s="128"/>
      <c r="AB177" s="128"/>
      <c r="AC177" s="128"/>
      <c r="AD177" s="128"/>
      <c r="AE177" s="128"/>
      <c r="AF177" s="128"/>
      <c r="AMJ177"/>
    </row>
    <row r="178" spans="1:1024" s="123" customFormat="1" ht="20.100000000000001" customHeight="1" x14ac:dyDescent="0.35">
      <c r="A178" s="132">
        <v>70</v>
      </c>
      <c r="B178" s="141" t="s">
        <v>64</v>
      </c>
      <c r="C178" s="140">
        <v>40</v>
      </c>
      <c r="D178" s="128"/>
      <c r="E178" s="128"/>
      <c r="F178" s="128"/>
      <c r="G178" s="128"/>
      <c r="H178" s="128"/>
      <c r="I178" s="128"/>
      <c r="J178" s="128">
        <v>40</v>
      </c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  <c r="AA178" s="128"/>
      <c r="AB178" s="128"/>
      <c r="AC178" s="128"/>
      <c r="AD178" s="128"/>
      <c r="AE178" s="128"/>
      <c r="AF178" s="128"/>
      <c r="AMJ178"/>
    </row>
    <row r="179" spans="1:1024" s="123" customFormat="1" x14ac:dyDescent="0.35">
      <c r="A179" s="132">
        <v>101</v>
      </c>
      <c r="B179" s="133" t="s">
        <v>151</v>
      </c>
      <c r="C179" s="126">
        <v>150</v>
      </c>
      <c r="D179" s="128"/>
      <c r="E179" s="145"/>
      <c r="F179" s="145"/>
      <c r="G179" s="145">
        <v>3</v>
      </c>
      <c r="H179" s="145"/>
      <c r="I179" s="145">
        <v>45</v>
      </c>
      <c r="J179" s="145">
        <v>12</v>
      </c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>
        <v>1.5</v>
      </c>
      <c r="W179" s="145"/>
      <c r="X179" s="145"/>
      <c r="Y179" s="145"/>
      <c r="Z179" s="145"/>
      <c r="AA179" s="145"/>
      <c r="AB179" s="145"/>
      <c r="AC179" s="145"/>
      <c r="AD179" s="145"/>
      <c r="AE179" s="145"/>
      <c r="AF179" s="143">
        <v>2.8</v>
      </c>
      <c r="AMJ179"/>
    </row>
    <row r="180" spans="1:1024" s="123" customFormat="1" ht="12.75" customHeight="1" x14ac:dyDescent="0.35">
      <c r="A180" s="126">
        <v>291</v>
      </c>
      <c r="B180" s="148" t="s">
        <v>153</v>
      </c>
      <c r="C180" s="126">
        <v>150</v>
      </c>
      <c r="D180" s="128"/>
      <c r="E180" s="128"/>
      <c r="F180" s="128"/>
      <c r="G180" s="128">
        <v>35</v>
      </c>
      <c r="H180" s="128"/>
      <c r="I180" s="128"/>
      <c r="J180" s="128">
        <v>20</v>
      </c>
      <c r="K180" s="128"/>
      <c r="L180" s="128"/>
      <c r="M180" s="128"/>
      <c r="N180" s="128"/>
      <c r="O180" s="128"/>
      <c r="P180" s="128">
        <v>72.5</v>
      </c>
      <c r="Q180" s="128"/>
      <c r="R180" s="128"/>
      <c r="S180" s="128"/>
      <c r="T180" s="128"/>
      <c r="U180" s="128"/>
      <c r="V180" s="128">
        <v>7</v>
      </c>
      <c r="W180" s="128"/>
      <c r="X180" s="128"/>
      <c r="Y180" s="128"/>
      <c r="Z180" s="128"/>
      <c r="AA180" s="128"/>
      <c r="AB180" s="128"/>
      <c r="AC180" s="128"/>
      <c r="AD180" s="128"/>
      <c r="AE180" s="128"/>
      <c r="AF180" s="128"/>
      <c r="AMJ180"/>
    </row>
    <row r="181" spans="1:1024" s="123" customFormat="1" x14ac:dyDescent="0.35">
      <c r="A181" s="132" t="s">
        <v>30</v>
      </c>
      <c r="B181" s="135" t="s">
        <v>247</v>
      </c>
      <c r="C181" s="126">
        <v>150</v>
      </c>
      <c r="D181" s="128"/>
      <c r="E181" s="128"/>
      <c r="F181" s="128"/>
      <c r="G181" s="128"/>
      <c r="H181" s="128"/>
      <c r="I181" s="128"/>
      <c r="J181" s="128"/>
      <c r="K181" s="128"/>
      <c r="L181" s="128"/>
      <c r="M181" s="128">
        <v>200</v>
      </c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  <c r="AA181" s="128"/>
      <c r="AB181" s="128"/>
      <c r="AC181" s="128"/>
      <c r="AD181" s="128"/>
      <c r="AE181" s="128"/>
      <c r="AF181" s="128"/>
      <c r="AMJ181"/>
    </row>
    <row r="182" spans="1:1024" s="123" customFormat="1" x14ac:dyDescent="0.35">
      <c r="A182" s="126" t="s">
        <v>30</v>
      </c>
      <c r="B182" s="135" t="s">
        <v>31</v>
      </c>
      <c r="C182" s="126">
        <v>20</v>
      </c>
      <c r="D182" s="128"/>
      <c r="E182" s="128">
        <v>20</v>
      </c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  <c r="AA182" s="128"/>
      <c r="AB182" s="128"/>
      <c r="AC182" s="128"/>
      <c r="AD182" s="128"/>
      <c r="AE182" s="128"/>
      <c r="AF182" s="128"/>
      <c r="AMJ182"/>
    </row>
    <row r="183" spans="1:1024" s="123" customFormat="1" x14ac:dyDescent="0.35">
      <c r="A183" s="126" t="s">
        <v>30</v>
      </c>
      <c r="B183" s="144" t="s">
        <v>45</v>
      </c>
      <c r="C183" s="126">
        <v>30</v>
      </c>
      <c r="D183" s="128">
        <v>30</v>
      </c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  <c r="AC183" s="128"/>
      <c r="AD183" s="128"/>
      <c r="AE183" s="128"/>
      <c r="AF183" s="128"/>
      <c r="AMJ183"/>
    </row>
    <row r="184" spans="1:1024" s="123" customFormat="1" ht="12.75" customHeight="1" x14ac:dyDescent="0.35">
      <c r="A184" s="175"/>
      <c r="B184" s="141"/>
      <c r="C184" s="126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  <c r="AA184" s="128"/>
      <c r="AB184" s="128"/>
      <c r="AC184" s="128"/>
      <c r="AD184" s="128"/>
      <c r="AE184" s="128"/>
      <c r="AF184" s="128"/>
      <c r="AMJ184"/>
    </row>
    <row r="185" spans="1:1024" s="123" customFormat="1" ht="12.85" customHeight="1" x14ac:dyDescent="0.35">
      <c r="A185" s="221" t="s">
        <v>214</v>
      </c>
      <c r="B185" s="221"/>
      <c r="C185" s="126"/>
      <c r="D185" s="128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45"/>
      <c r="AE185" s="145"/>
      <c r="AF185" s="128"/>
      <c r="AMJ185"/>
    </row>
    <row r="186" spans="1:1024" s="123" customFormat="1" ht="12.85" customHeight="1" x14ac:dyDescent="0.35">
      <c r="A186" s="132">
        <v>45</v>
      </c>
      <c r="B186" s="157" t="s">
        <v>118</v>
      </c>
      <c r="C186" s="126">
        <v>30</v>
      </c>
      <c r="D186" s="128"/>
      <c r="E186" s="128"/>
      <c r="F186" s="128"/>
      <c r="G186" s="128"/>
      <c r="H186" s="128"/>
      <c r="I186" s="128"/>
      <c r="J186" s="128">
        <v>28.5</v>
      </c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>
        <v>1.5</v>
      </c>
      <c r="X186" s="128"/>
      <c r="Y186" s="128"/>
      <c r="Z186" s="128"/>
      <c r="AA186" s="128"/>
      <c r="AB186" s="128"/>
      <c r="AC186" s="128"/>
      <c r="AD186" s="128"/>
      <c r="AE186" s="128"/>
      <c r="AF186" s="128"/>
      <c r="AMJ186" s="156"/>
    </row>
    <row r="187" spans="1:1024" s="123" customFormat="1" x14ac:dyDescent="0.35">
      <c r="A187" s="126">
        <v>226</v>
      </c>
      <c r="B187" s="148" t="s">
        <v>248</v>
      </c>
      <c r="C187" s="126">
        <v>60</v>
      </c>
      <c r="D187" s="128"/>
      <c r="E187" s="128"/>
      <c r="F187" s="128"/>
      <c r="G187" s="128"/>
      <c r="H187" s="128"/>
      <c r="I187" s="128"/>
      <c r="J187" s="128">
        <v>5.2</v>
      </c>
      <c r="K187" s="128"/>
      <c r="L187" s="128"/>
      <c r="M187" s="128"/>
      <c r="N187" s="128"/>
      <c r="O187" s="128"/>
      <c r="P187" s="128"/>
      <c r="Q187" s="128">
        <v>68.2</v>
      </c>
      <c r="R187" s="128"/>
      <c r="S187" s="128"/>
      <c r="T187" s="128"/>
      <c r="U187" s="128"/>
      <c r="V187" s="128">
        <v>5</v>
      </c>
      <c r="W187" s="128"/>
      <c r="X187" s="128"/>
      <c r="Y187" s="128"/>
      <c r="Z187" s="128"/>
      <c r="AA187" s="128"/>
      <c r="AB187" s="128"/>
      <c r="AC187" s="128"/>
      <c r="AD187" s="128"/>
      <c r="AE187" s="128"/>
      <c r="AF187" s="128"/>
      <c r="AMJ187"/>
    </row>
    <row r="188" spans="1:1024" s="123" customFormat="1" x14ac:dyDescent="0.35">
      <c r="A188" s="176">
        <v>310</v>
      </c>
      <c r="B188" s="148" t="s">
        <v>156</v>
      </c>
      <c r="C188" s="126">
        <v>110</v>
      </c>
      <c r="D188" s="128"/>
      <c r="E188" s="128"/>
      <c r="F188" s="128"/>
      <c r="G188" s="128"/>
      <c r="H188" s="128"/>
      <c r="I188" s="128">
        <v>110</v>
      </c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8">
        <v>4</v>
      </c>
      <c r="W188" s="128"/>
      <c r="X188" s="128"/>
      <c r="Y188" s="128"/>
      <c r="Z188" s="128"/>
      <c r="AA188" s="128"/>
      <c r="AB188" s="128"/>
      <c r="AC188" s="128"/>
      <c r="AD188" s="128"/>
      <c r="AE188" s="128"/>
      <c r="AF188" s="128"/>
      <c r="AMJ188"/>
    </row>
    <row r="189" spans="1:1024" s="123" customFormat="1" x14ac:dyDescent="0.35">
      <c r="A189" s="132">
        <v>377</v>
      </c>
      <c r="B189" s="133" t="s">
        <v>75</v>
      </c>
      <c r="C189" s="126">
        <v>150</v>
      </c>
      <c r="D189" s="128"/>
      <c r="E189" s="128"/>
      <c r="F189" s="128"/>
      <c r="G189" s="128"/>
      <c r="H189" s="128"/>
      <c r="I189" s="128"/>
      <c r="J189" s="128"/>
      <c r="K189" s="128">
        <v>5</v>
      </c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>
        <v>8</v>
      </c>
      <c r="Z189" s="128"/>
      <c r="AA189" s="134">
        <v>0.55000000000000004</v>
      </c>
      <c r="AB189" s="128"/>
      <c r="AC189" s="128"/>
      <c r="AD189" s="128"/>
      <c r="AE189" s="128"/>
      <c r="AF189" s="128"/>
      <c r="AMJ189"/>
    </row>
    <row r="190" spans="1:1024" s="123" customFormat="1" x14ac:dyDescent="0.35">
      <c r="A190" s="126"/>
      <c r="B190" s="135"/>
      <c r="C190" s="126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  <c r="AA190" s="128"/>
      <c r="AB190" s="128"/>
      <c r="AC190" s="128"/>
      <c r="AD190" s="128"/>
      <c r="AE190" s="128"/>
      <c r="AF190" s="128"/>
      <c r="AMJ190"/>
    </row>
    <row r="191" spans="1:1024" s="123" customFormat="1" x14ac:dyDescent="0.35">
      <c r="A191" s="126" t="s">
        <v>30</v>
      </c>
      <c r="B191" s="144" t="s">
        <v>45</v>
      </c>
      <c r="C191" s="126">
        <v>20</v>
      </c>
      <c r="D191" s="128">
        <v>20</v>
      </c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AD191" s="128"/>
      <c r="AE191" s="128"/>
      <c r="AF191" s="128"/>
      <c r="AMJ191"/>
    </row>
    <row r="192" spans="1:1024" s="123" customFormat="1" ht="17.2" customHeight="1" x14ac:dyDescent="0.3">
      <c r="A192" s="140">
        <v>401</v>
      </c>
      <c r="B192" s="149" t="s">
        <v>157</v>
      </c>
      <c r="C192" s="140">
        <v>65</v>
      </c>
      <c r="D192" s="128"/>
      <c r="E192" s="128"/>
      <c r="F192" s="128">
        <v>34</v>
      </c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>
        <v>34</v>
      </c>
      <c r="S192" s="128"/>
      <c r="T192" s="128"/>
      <c r="U192" s="128"/>
      <c r="V192" s="128"/>
      <c r="W192" s="128">
        <v>3.5</v>
      </c>
      <c r="X192" s="134">
        <v>0.04</v>
      </c>
      <c r="Y192" s="134">
        <v>1</v>
      </c>
      <c r="Z192" s="128">
        <v>5</v>
      </c>
      <c r="AA192" s="128"/>
      <c r="AB192" s="128">
        <v>0.5</v>
      </c>
      <c r="AC192" s="128"/>
      <c r="AD192" s="128"/>
      <c r="AE192" s="128"/>
      <c r="AF192" s="128"/>
      <c r="AG192" s="146"/>
    </row>
    <row r="193" spans="1:1024" s="123" customFormat="1" x14ac:dyDescent="0.35">
      <c r="A193" s="150"/>
      <c r="B193" s="151" t="s">
        <v>216</v>
      </c>
      <c r="C193" s="152"/>
      <c r="D193" s="153">
        <f t="shared" ref="D193:AF193" si="8">D192+D191+D190+D189+D188+D187+D186+D185+D184+D183+D182+D181+D180+D179+D178+D177+D176+D175+D174+D173+D172+D171+D170+D169</f>
        <v>50</v>
      </c>
      <c r="E193" s="153">
        <f t="shared" si="8"/>
        <v>40</v>
      </c>
      <c r="F193" s="153">
        <f t="shared" si="8"/>
        <v>34</v>
      </c>
      <c r="G193" s="153">
        <f t="shared" si="8"/>
        <v>50</v>
      </c>
      <c r="H193" s="153">
        <f t="shared" si="8"/>
        <v>0</v>
      </c>
      <c r="I193" s="153">
        <f t="shared" si="8"/>
        <v>155</v>
      </c>
      <c r="J193" s="153">
        <f t="shared" si="8"/>
        <v>105.7</v>
      </c>
      <c r="K193" s="153">
        <f t="shared" si="8"/>
        <v>125</v>
      </c>
      <c r="L193" s="153">
        <f t="shared" si="8"/>
        <v>0</v>
      </c>
      <c r="M193" s="153">
        <f t="shared" si="8"/>
        <v>200</v>
      </c>
      <c r="N193" s="153">
        <f t="shared" si="8"/>
        <v>0</v>
      </c>
      <c r="O193" s="153">
        <f t="shared" si="8"/>
        <v>0</v>
      </c>
      <c r="P193" s="153">
        <f t="shared" si="8"/>
        <v>72.5</v>
      </c>
      <c r="Q193" s="153">
        <f t="shared" si="8"/>
        <v>68.2</v>
      </c>
      <c r="R193" s="153">
        <f t="shared" si="8"/>
        <v>314</v>
      </c>
      <c r="S193" s="153">
        <f t="shared" si="8"/>
        <v>0</v>
      </c>
      <c r="T193" s="153">
        <f t="shared" si="8"/>
        <v>10</v>
      </c>
      <c r="U193" s="153">
        <f t="shared" si="8"/>
        <v>0</v>
      </c>
      <c r="V193" s="153">
        <f t="shared" si="8"/>
        <v>29</v>
      </c>
      <c r="W193" s="153">
        <f t="shared" si="8"/>
        <v>5</v>
      </c>
      <c r="X193" s="153">
        <f t="shared" si="8"/>
        <v>0.04</v>
      </c>
      <c r="Y193" s="153">
        <f t="shared" si="8"/>
        <v>16.2</v>
      </c>
      <c r="Z193" s="153">
        <f t="shared" si="8"/>
        <v>15</v>
      </c>
      <c r="AA193" s="153">
        <f t="shared" si="8"/>
        <v>0.55000000000000004</v>
      </c>
      <c r="AB193" s="153">
        <f t="shared" si="8"/>
        <v>0.5</v>
      </c>
      <c r="AC193" s="153">
        <f t="shared" si="8"/>
        <v>2.5</v>
      </c>
      <c r="AD193" s="153">
        <f t="shared" si="8"/>
        <v>0</v>
      </c>
      <c r="AE193" s="153">
        <f t="shared" si="8"/>
        <v>0</v>
      </c>
      <c r="AF193" s="153">
        <f t="shared" si="8"/>
        <v>2.8</v>
      </c>
      <c r="AMJ193"/>
    </row>
    <row r="194" spans="1:1024" s="123" customFormat="1" ht="11.25" customHeight="1" x14ac:dyDescent="0.35">
      <c r="A194" s="1" t="s">
        <v>249</v>
      </c>
      <c r="B194" s="1"/>
      <c r="C194" s="12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54"/>
      <c r="AF194" s="154"/>
      <c r="AMJ194"/>
    </row>
    <row r="195" spans="1:1024" s="123" customFormat="1" ht="17.25" customHeight="1" x14ac:dyDescent="0.35">
      <c r="A195" s="221" t="s">
        <v>23</v>
      </c>
      <c r="B195" s="221"/>
      <c r="C195" s="126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8"/>
      <c r="AMJ195"/>
    </row>
    <row r="196" spans="1:1024" s="123" customFormat="1" ht="11.25" customHeight="1" x14ac:dyDescent="0.35">
      <c r="A196" s="132">
        <v>372</v>
      </c>
      <c r="B196" s="135" t="s">
        <v>160</v>
      </c>
      <c r="C196" s="130">
        <v>50</v>
      </c>
      <c r="D196" s="128"/>
      <c r="E196" s="128"/>
      <c r="F196" s="128"/>
      <c r="G196" s="128"/>
      <c r="H196" s="128"/>
      <c r="I196" s="128"/>
      <c r="J196" s="128"/>
      <c r="K196" s="128">
        <v>58</v>
      </c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>
        <v>2</v>
      </c>
      <c r="Z196" s="128"/>
      <c r="AA196" s="128"/>
      <c r="AB196" s="128"/>
      <c r="AC196" s="128"/>
      <c r="AD196" s="128"/>
      <c r="AE196" s="128"/>
      <c r="AF196" s="128"/>
      <c r="AMJ196" s="156"/>
    </row>
    <row r="197" spans="1:1024" s="123" customFormat="1" ht="12.75" customHeight="1" x14ac:dyDescent="0.35">
      <c r="A197" s="126">
        <v>94</v>
      </c>
      <c r="B197" s="168" t="s">
        <v>162</v>
      </c>
      <c r="C197" s="140">
        <v>150</v>
      </c>
      <c r="D197" s="128"/>
      <c r="E197" s="128"/>
      <c r="F197" s="128"/>
      <c r="G197" s="128">
        <v>9</v>
      </c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>
        <v>150</v>
      </c>
      <c r="S197" s="128"/>
      <c r="T197" s="128"/>
      <c r="U197" s="128"/>
      <c r="V197" s="128">
        <v>1.5</v>
      </c>
      <c r="W197" s="128"/>
      <c r="X197" s="128"/>
      <c r="Y197" s="128">
        <v>1.2</v>
      </c>
      <c r="Z197" s="128"/>
      <c r="AA197" s="128"/>
      <c r="AB197" s="128"/>
      <c r="AC197" s="128"/>
      <c r="AD197" s="128"/>
      <c r="AE197" s="128"/>
      <c r="AF197" s="128"/>
      <c r="AMJ197"/>
    </row>
    <row r="198" spans="1:1024" s="123" customFormat="1" x14ac:dyDescent="0.35">
      <c r="A198" s="126">
        <v>379</v>
      </c>
      <c r="B198" s="165" t="s">
        <v>228</v>
      </c>
      <c r="C198" s="126">
        <v>150</v>
      </c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>
        <v>150</v>
      </c>
      <c r="S198" s="128"/>
      <c r="T198" s="128"/>
      <c r="U198" s="128"/>
      <c r="V198" s="128"/>
      <c r="W198" s="128"/>
      <c r="X198" s="128"/>
      <c r="Y198" s="128">
        <v>6</v>
      </c>
      <c r="Z198" s="128"/>
      <c r="AA198" s="128"/>
      <c r="AB198" s="128"/>
      <c r="AC198" s="128"/>
      <c r="AD198" s="128">
        <v>3</v>
      </c>
      <c r="AE198" s="128"/>
      <c r="AF198" s="128"/>
      <c r="AMJ198"/>
    </row>
    <row r="199" spans="1:1024" s="159" customFormat="1" ht="17.25" customHeight="1" x14ac:dyDescent="0.35">
      <c r="A199" s="177">
        <v>15</v>
      </c>
      <c r="B199" s="135" t="s">
        <v>250</v>
      </c>
      <c r="C199" s="132" t="s">
        <v>251</v>
      </c>
      <c r="D199" s="155"/>
      <c r="E199" s="155"/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>
        <v>10</v>
      </c>
      <c r="U199" s="155"/>
      <c r="V199" s="155">
        <v>5</v>
      </c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28"/>
      <c r="AMJ199" s="178"/>
    </row>
    <row r="200" spans="1:1024" s="123" customFormat="1" x14ac:dyDescent="0.35">
      <c r="A200" s="126" t="s">
        <v>30</v>
      </c>
      <c r="B200" s="135" t="s">
        <v>31</v>
      </c>
      <c r="C200" s="126">
        <v>20</v>
      </c>
      <c r="D200" s="128"/>
      <c r="E200" s="128">
        <v>20</v>
      </c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  <c r="AA200" s="128"/>
      <c r="AB200" s="128"/>
      <c r="AC200" s="128"/>
      <c r="AD200" s="128"/>
      <c r="AE200" s="128"/>
      <c r="AF200" s="128"/>
      <c r="AMJ200"/>
    </row>
    <row r="201" spans="1:1024" s="123" customFormat="1" ht="12.85" customHeight="1" x14ac:dyDescent="0.35">
      <c r="A201" s="221" t="s">
        <v>33</v>
      </c>
      <c r="B201" s="221"/>
      <c r="C201" s="126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  <c r="T201" s="128"/>
      <c r="U201" s="128"/>
      <c r="V201" s="128"/>
      <c r="W201" s="128"/>
      <c r="X201" s="128"/>
      <c r="Y201" s="128"/>
      <c r="Z201" s="128"/>
      <c r="AA201" s="128"/>
      <c r="AB201" s="128"/>
      <c r="AC201" s="128"/>
      <c r="AD201" s="128"/>
      <c r="AE201" s="128"/>
      <c r="AF201" s="128"/>
      <c r="AMJ201"/>
    </row>
    <row r="202" spans="1:1024" s="123" customFormat="1" ht="20.25" x14ac:dyDescent="0.35">
      <c r="A202" s="132" t="s">
        <v>30</v>
      </c>
      <c r="B202" s="133" t="s">
        <v>234</v>
      </c>
      <c r="C202" s="132">
        <v>150</v>
      </c>
      <c r="D202" s="128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>
        <v>150</v>
      </c>
      <c r="S202" s="145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45"/>
      <c r="AF202" s="128"/>
      <c r="AMJ202"/>
    </row>
    <row r="203" spans="1:1024" s="123" customFormat="1" ht="19.5" customHeight="1" x14ac:dyDescent="0.35">
      <c r="A203" s="221" t="s">
        <v>37</v>
      </c>
      <c r="B203" s="221"/>
      <c r="C203" s="130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  <c r="X203" s="128"/>
      <c r="Y203" s="128"/>
      <c r="Z203" s="128"/>
      <c r="AA203" s="128"/>
      <c r="AB203" s="128"/>
      <c r="AC203" s="128"/>
      <c r="AD203" s="128"/>
      <c r="AE203" s="128"/>
      <c r="AF203" s="128"/>
      <c r="AMJ203"/>
    </row>
    <row r="204" spans="1:1024" s="123" customFormat="1" ht="17.25" customHeight="1" x14ac:dyDescent="0.35">
      <c r="A204" s="126" t="s">
        <v>97</v>
      </c>
      <c r="B204" s="135" t="s">
        <v>98</v>
      </c>
      <c r="C204" s="126">
        <v>30</v>
      </c>
      <c r="D204" s="127"/>
      <c r="E204" s="127"/>
      <c r="F204" s="127"/>
      <c r="G204" s="127"/>
      <c r="H204" s="127"/>
      <c r="I204" s="127"/>
      <c r="J204" s="127">
        <v>30</v>
      </c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8"/>
      <c r="AMJ204"/>
    </row>
    <row r="205" spans="1:1024" s="123" customFormat="1" x14ac:dyDescent="0.35">
      <c r="A205" s="126">
        <v>81</v>
      </c>
      <c r="B205" s="167" t="s">
        <v>163</v>
      </c>
      <c r="C205" s="126">
        <v>150</v>
      </c>
      <c r="D205" s="128"/>
      <c r="E205" s="128"/>
      <c r="F205" s="128"/>
      <c r="G205" s="128"/>
      <c r="H205" s="128"/>
      <c r="I205" s="128"/>
      <c r="J205" s="128">
        <v>60</v>
      </c>
      <c r="K205" s="128"/>
      <c r="L205" s="128"/>
      <c r="M205" s="128"/>
      <c r="N205" s="128"/>
      <c r="O205" s="128"/>
      <c r="P205" s="128"/>
      <c r="Q205" s="128"/>
      <c r="R205" s="128"/>
      <c r="S205" s="128"/>
      <c r="T205" s="128"/>
      <c r="U205" s="128">
        <v>5</v>
      </c>
      <c r="V205" s="128"/>
      <c r="W205" s="128">
        <v>3</v>
      </c>
      <c r="X205" s="128"/>
      <c r="Y205" s="128"/>
      <c r="Z205" s="128"/>
      <c r="AA205" s="128"/>
      <c r="AB205" s="128"/>
      <c r="AC205" s="128"/>
      <c r="AD205" s="128"/>
      <c r="AE205" s="128"/>
      <c r="AF205" s="143">
        <v>2.8</v>
      </c>
      <c r="AMJ205"/>
    </row>
    <row r="206" spans="1:1024" s="123" customFormat="1" x14ac:dyDescent="0.35">
      <c r="A206" s="126">
        <v>260</v>
      </c>
      <c r="B206" s="167" t="s">
        <v>252</v>
      </c>
      <c r="C206" s="126">
        <v>60</v>
      </c>
      <c r="D206" s="128"/>
      <c r="E206" s="128"/>
      <c r="F206" s="128">
        <v>1.5</v>
      </c>
      <c r="G206" s="128"/>
      <c r="H206" s="128"/>
      <c r="I206" s="128"/>
      <c r="J206" s="128">
        <v>17</v>
      </c>
      <c r="K206" s="128"/>
      <c r="L206" s="128"/>
      <c r="M206" s="128"/>
      <c r="N206" s="128">
        <v>48.5</v>
      </c>
      <c r="O206" s="128"/>
      <c r="P206" s="128"/>
      <c r="Q206" s="128"/>
      <c r="R206" s="128"/>
      <c r="S206" s="128"/>
      <c r="T206" s="128"/>
      <c r="U206" s="128"/>
      <c r="V206" s="128"/>
      <c r="W206" s="128">
        <v>2</v>
      </c>
      <c r="X206" s="128"/>
      <c r="Y206" s="128"/>
      <c r="Z206" s="128"/>
      <c r="AA206" s="128"/>
      <c r="AB206" s="128"/>
      <c r="AC206" s="128"/>
      <c r="AD206" s="128"/>
      <c r="AE206" s="128"/>
      <c r="AF206" s="128"/>
      <c r="AMJ206"/>
    </row>
    <row r="207" spans="1:1024" s="123" customFormat="1" ht="12.75" customHeight="1" x14ac:dyDescent="0.35">
      <c r="A207" s="126">
        <v>203</v>
      </c>
      <c r="B207" s="167" t="s">
        <v>165</v>
      </c>
      <c r="C207" s="126">
        <v>110</v>
      </c>
      <c r="D207" s="128"/>
      <c r="E207" s="145"/>
      <c r="F207" s="145"/>
      <c r="G207" s="145"/>
      <c r="H207" s="145">
        <v>36</v>
      </c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>
        <v>5</v>
      </c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28"/>
      <c r="AMJ207"/>
    </row>
    <row r="208" spans="1:1024" s="123" customFormat="1" x14ac:dyDescent="0.35">
      <c r="A208" s="126">
        <v>342</v>
      </c>
      <c r="B208" s="167" t="s">
        <v>90</v>
      </c>
      <c r="C208" s="126">
        <v>150</v>
      </c>
      <c r="D208" s="128"/>
      <c r="E208" s="128"/>
      <c r="F208" s="128"/>
      <c r="G208" s="128"/>
      <c r="H208" s="128"/>
      <c r="I208" s="128"/>
      <c r="J208" s="128"/>
      <c r="K208" s="128">
        <v>30</v>
      </c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  <c r="Y208" s="128">
        <v>8</v>
      </c>
      <c r="Z208" s="128"/>
      <c r="AA208" s="128"/>
      <c r="AB208" s="128"/>
      <c r="AC208" s="128"/>
      <c r="AD208" s="128"/>
      <c r="AE208" s="128"/>
      <c r="AF208" s="128"/>
      <c r="AMJ208"/>
    </row>
    <row r="209" spans="1:1024" s="123" customFormat="1" x14ac:dyDescent="0.35">
      <c r="A209" s="126" t="s">
        <v>30</v>
      </c>
      <c r="B209" s="135" t="s">
        <v>31</v>
      </c>
      <c r="C209" s="126">
        <v>20</v>
      </c>
      <c r="D209" s="128"/>
      <c r="E209" s="128">
        <v>20</v>
      </c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  <c r="X209" s="128"/>
      <c r="Y209" s="128"/>
      <c r="Z209" s="128"/>
      <c r="AA209" s="128"/>
      <c r="AB209" s="128"/>
      <c r="AC209" s="128"/>
      <c r="AD209" s="128"/>
      <c r="AE209" s="128"/>
      <c r="AF209" s="128"/>
      <c r="AMJ209"/>
    </row>
    <row r="210" spans="1:1024" s="123" customFormat="1" x14ac:dyDescent="0.35">
      <c r="A210" s="126"/>
      <c r="B210" s="144" t="s">
        <v>45</v>
      </c>
      <c r="C210" s="126">
        <v>25</v>
      </c>
      <c r="D210" s="128">
        <v>25</v>
      </c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  <c r="T210" s="128"/>
      <c r="U210" s="128"/>
      <c r="V210" s="128"/>
      <c r="W210" s="128"/>
      <c r="X210" s="128"/>
      <c r="Y210" s="128"/>
      <c r="Z210" s="128"/>
      <c r="AA210" s="128"/>
      <c r="AB210" s="128"/>
      <c r="AC210" s="128"/>
      <c r="AD210" s="128"/>
      <c r="AE210" s="128"/>
      <c r="AF210" s="128"/>
      <c r="AMJ210"/>
    </row>
    <row r="211" spans="1:1024" s="123" customFormat="1" ht="12.85" customHeight="1" x14ac:dyDescent="0.35">
      <c r="A211" s="221" t="s">
        <v>214</v>
      </c>
      <c r="B211" s="221"/>
      <c r="C211" s="126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  <c r="Z211" s="128"/>
      <c r="AA211" s="128"/>
      <c r="AB211" s="128"/>
      <c r="AC211" s="128"/>
      <c r="AD211" s="128"/>
      <c r="AE211" s="128"/>
      <c r="AF211" s="128"/>
      <c r="AMJ211"/>
    </row>
    <row r="212" spans="1:1024" s="123" customFormat="1" x14ac:dyDescent="0.35">
      <c r="A212" s="126"/>
      <c r="B212" s="144"/>
      <c r="C212" s="126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  <c r="AA212" s="128"/>
      <c r="AB212" s="128"/>
      <c r="AC212" s="128"/>
      <c r="AD212" s="128"/>
      <c r="AE212" s="128"/>
      <c r="AF212" s="128"/>
      <c r="AMJ212"/>
    </row>
    <row r="213" spans="1:1024" s="147" customFormat="1" ht="20.25" x14ac:dyDescent="0.35">
      <c r="A213" s="132">
        <v>223</v>
      </c>
      <c r="B213" s="144" t="s">
        <v>166</v>
      </c>
      <c r="C213" s="132" t="s">
        <v>253</v>
      </c>
      <c r="D213" s="128"/>
      <c r="E213" s="128">
        <v>5.2</v>
      </c>
      <c r="F213" s="128"/>
      <c r="G213" s="128">
        <v>7.8</v>
      </c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>
        <v>52.6</v>
      </c>
      <c r="S213" s="128">
        <v>120</v>
      </c>
      <c r="T213" s="128"/>
      <c r="U213" s="128">
        <v>5.2</v>
      </c>
      <c r="V213" s="128">
        <v>5.2</v>
      </c>
      <c r="W213" s="128"/>
      <c r="X213" s="128">
        <v>0.13</v>
      </c>
      <c r="Y213" s="128">
        <v>4</v>
      </c>
      <c r="Z213" s="128"/>
      <c r="AA213" s="128"/>
      <c r="AB213" s="128"/>
      <c r="AC213" s="128"/>
      <c r="AD213" s="128"/>
      <c r="AE213" s="128"/>
      <c r="AF213" s="128"/>
      <c r="AMJ213" s="37"/>
    </row>
    <row r="214" spans="1:1024" s="123" customFormat="1" x14ac:dyDescent="0.35">
      <c r="A214" s="132">
        <v>378</v>
      </c>
      <c r="B214" s="133" t="s">
        <v>102</v>
      </c>
      <c r="C214" s="126">
        <v>150</v>
      </c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8">
        <v>100</v>
      </c>
      <c r="S214" s="128"/>
      <c r="T214" s="128"/>
      <c r="U214" s="128"/>
      <c r="V214" s="128"/>
      <c r="W214" s="128"/>
      <c r="X214" s="128"/>
      <c r="Y214" s="128">
        <v>8</v>
      </c>
      <c r="Z214" s="128"/>
      <c r="AA214" s="134">
        <v>0.55000000000000004</v>
      </c>
      <c r="AB214" s="128"/>
      <c r="AC214" s="128"/>
      <c r="AD214" s="128"/>
      <c r="AE214" s="128"/>
      <c r="AF214" s="128"/>
      <c r="AMJ214"/>
    </row>
    <row r="215" spans="1:1024" s="123" customFormat="1" ht="10.15" x14ac:dyDescent="0.3">
      <c r="A215" s="136" t="s">
        <v>62</v>
      </c>
      <c r="B215" s="137" t="s">
        <v>213</v>
      </c>
      <c r="C215" s="136">
        <v>100</v>
      </c>
      <c r="D215" s="138"/>
      <c r="E215" s="138"/>
      <c r="F215" s="138"/>
      <c r="G215" s="138"/>
      <c r="H215" s="138"/>
      <c r="I215" s="138"/>
      <c r="J215" s="138"/>
      <c r="K215" s="138">
        <v>100</v>
      </c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8"/>
      <c r="AA215" s="138"/>
      <c r="AB215" s="138"/>
      <c r="AC215" s="138"/>
      <c r="AD215" s="138"/>
      <c r="AE215" s="138"/>
      <c r="AF215" s="138"/>
      <c r="AG215" s="139"/>
    </row>
    <row r="216" spans="1:1024" s="123" customFormat="1" x14ac:dyDescent="0.35">
      <c r="A216" s="126"/>
      <c r="B216" s="135"/>
      <c r="C216" s="126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  <c r="AB216" s="128"/>
      <c r="AC216" s="128"/>
      <c r="AD216" s="128"/>
      <c r="AE216" s="128"/>
      <c r="AF216" s="128"/>
      <c r="AMJ216"/>
    </row>
    <row r="217" spans="1:1024" s="123" customFormat="1" x14ac:dyDescent="0.35">
      <c r="A217" s="150"/>
      <c r="B217" s="151" t="s">
        <v>216</v>
      </c>
      <c r="C217" s="152"/>
      <c r="D217" s="153">
        <f t="shared" ref="D217:AF217" si="9">D216+D215+D214+D213+D212+D211+D210+D209+D208+D207+D206+D205+D204+D203+D202+D201+D200+D199+D198+D197+D196</f>
        <v>25</v>
      </c>
      <c r="E217" s="153">
        <f t="shared" si="9"/>
        <v>45.2</v>
      </c>
      <c r="F217" s="153">
        <f t="shared" si="9"/>
        <v>1.5</v>
      </c>
      <c r="G217" s="153">
        <f t="shared" si="9"/>
        <v>16.8</v>
      </c>
      <c r="H217" s="153">
        <f t="shared" si="9"/>
        <v>36</v>
      </c>
      <c r="I217" s="153">
        <f t="shared" si="9"/>
        <v>0</v>
      </c>
      <c r="J217" s="153">
        <f t="shared" si="9"/>
        <v>107</v>
      </c>
      <c r="K217" s="153">
        <f t="shared" si="9"/>
        <v>188</v>
      </c>
      <c r="L217" s="153">
        <f t="shared" si="9"/>
        <v>0</v>
      </c>
      <c r="M217" s="153">
        <f t="shared" si="9"/>
        <v>0</v>
      </c>
      <c r="N217" s="153">
        <f t="shared" si="9"/>
        <v>48.5</v>
      </c>
      <c r="O217" s="153">
        <f t="shared" si="9"/>
        <v>0</v>
      </c>
      <c r="P217" s="153">
        <f t="shared" si="9"/>
        <v>0</v>
      </c>
      <c r="Q217" s="153">
        <f t="shared" si="9"/>
        <v>0</v>
      </c>
      <c r="R217" s="153">
        <f t="shared" si="9"/>
        <v>602.6</v>
      </c>
      <c r="S217" s="153">
        <f t="shared" si="9"/>
        <v>120</v>
      </c>
      <c r="T217" s="153">
        <f t="shared" si="9"/>
        <v>10</v>
      </c>
      <c r="U217" s="153">
        <f t="shared" si="9"/>
        <v>10.199999999999999</v>
      </c>
      <c r="V217" s="153">
        <f t="shared" si="9"/>
        <v>16.7</v>
      </c>
      <c r="W217" s="153">
        <f t="shared" si="9"/>
        <v>5</v>
      </c>
      <c r="X217" s="153">
        <f t="shared" si="9"/>
        <v>0.13</v>
      </c>
      <c r="Y217" s="153">
        <f t="shared" si="9"/>
        <v>29.2</v>
      </c>
      <c r="Z217" s="153">
        <f t="shared" si="9"/>
        <v>0</v>
      </c>
      <c r="AA217" s="153">
        <f t="shared" si="9"/>
        <v>0.55000000000000004</v>
      </c>
      <c r="AB217" s="153">
        <f t="shared" si="9"/>
        <v>0</v>
      </c>
      <c r="AC217" s="153">
        <f t="shared" si="9"/>
        <v>0</v>
      </c>
      <c r="AD217" s="153">
        <f t="shared" si="9"/>
        <v>3</v>
      </c>
      <c r="AE217" s="153">
        <f t="shared" si="9"/>
        <v>0</v>
      </c>
      <c r="AF217" s="153">
        <f t="shared" si="9"/>
        <v>2.8</v>
      </c>
      <c r="AMJ217"/>
    </row>
    <row r="218" spans="1:1024" s="123" customFormat="1" ht="11.25" customHeight="1" x14ac:dyDescent="0.35">
      <c r="A218" s="1" t="s">
        <v>254</v>
      </c>
      <c r="B218" s="1"/>
      <c r="C218" s="12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  <c r="U218" s="154"/>
      <c r="V218" s="154"/>
      <c r="W218" s="154"/>
      <c r="X218" s="154"/>
      <c r="Y218" s="154"/>
      <c r="Z218" s="154"/>
      <c r="AA218" s="154"/>
      <c r="AB218" s="154"/>
      <c r="AC218" s="154"/>
      <c r="AD218" s="154"/>
      <c r="AE218" s="154"/>
      <c r="AF218" s="154"/>
      <c r="AMJ218"/>
    </row>
    <row r="219" spans="1:1024" s="147" customFormat="1" ht="15.7" customHeight="1" x14ac:dyDescent="0.35">
      <c r="A219" s="132">
        <v>210</v>
      </c>
      <c r="B219" s="169" t="s">
        <v>100</v>
      </c>
      <c r="C219" s="132">
        <v>50</v>
      </c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  <c r="R219" s="128">
        <v>15</v>
      </c>
      <c r="S219" s="128"/>
      <c r="T219" s="128"/>
      <c r="U219" s="128"/>
      <c r="V219" s="128">
        <v>2</v>
      </c>
      <c r="W219" s="128"/>
      <c r="X219" s="128">
        <v>1</v>
      </c>
      <c r="Y219" s="128"/>
      <c r="Z219" s="128"/>
      <c r="AA219" s="128"/>
      <c r="AB219" s="128"/>
      <c r="AC219" s="128"/>
      <c r="AD219" s="128"/>
      <c r="AE219" s="128"/>
      <c r="AF219" s="128"/>
      <c r="AMJ219" s="37"/>
    </row>
    <row r="220" spans="1:1024" s="123" customFormat="1" ht="23.85" customHeight="1" x14ac:dyDescent="0.35">
      <c r="A220" s="132">
        <v>120</v>
      </c>
      <c r="B220" s="157" t="s">
        <v>172</v>
      </c>
      <c r="C220" s="126">
        <v>150</v>
      </c>
      <c r="D220" s="128"/>
      <c r="E220" s="128"/>
      <c r="F220" s="128"/>
      <c r="G220" s="128"/>
      <c r="H220" s="128">
        <v>12</v>
      </c>
      <c r="I220" s="128"/>
      <c r="J220" s="128"/>
      <c r="K220" s="128"/>
      <c r="L220" s="128"/>
      <c r="M220" s="128"/>
      <c r="N220" s="128"/>
      <c r="O220" s="128"/>
      <c r="P220" s="128"/>
      <c r="Q220" s="128"/>
      <c r="R220" s="128">
        <v>110</v>
      </c>
      <c r="S220" s="128"/>
      <c r="T220" s="128"/>
      <c r="U220" s="128"/>
      <c r="V220" s="128">
        <v>1.2</v>
      </c>
      <c r="W220" s="128"/>
      <c r="X220" s="128"/>
      <c r="Y220" s="128">
        <v>1</v>
      </c>
      <c r="Z220" s="128"/>
      <c r="AA220" s="128"/>
      <c r="AB220" s="128"/>
      <c r="AC220" s="128"/>
      <c r="AD220" s="128"/>
      <c r="AE220" s="128"/>
      <c r="AF220" s="128"/>
      <c r="AMJ220"/>
    </row>
    <row r="221" spans="1:1024" s="123" customFormat="1" x14ac:dyDescent="0.35">
      <c r="A221" s="126" t="s">
        <v>30</v>
      </c>
      <c r="B221" s="135" t="s">
        <v>31</v>
      </c>
      <c r="C221" s="126">
        <v>20</v>
      </c>
      <c r="D221" s="128"/>
      <c r="E221" s="128">
        <v>20</v>
      </c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  <c r="AA221" s="128"/>
      <c r="AB221" s="128"/>
      <c r="AC221" s="128"/>
      <c r="AD221" s="128"/>
      <c r="AE221" s="128"/>
      <c r="AF221" s="128"/>
      <c r="AMJ221"/>
    </row>
    <row r="222" spans="1:1024" s="123" customFormat="1" x14ac:dyDescent="0.35">
      <c r="A222" s="132">
        <v>376</v>
      </c>
      <c r="B222" s="133" t="s">
        <v>28</v>
      </c>
      <c r="C222" s="126">
        <v>150</v>
      </c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  <c r="T222" s="128"/>
      <c r="U222" s="128"/>
      <c r="V222" s="128"/>
      <c r="W222" s="128"/>
      <c r="X222" s="128"/>
      <c r="Y222" s="128">
        <v>7</v>
      </c>
      <c r="Z222" s="128"/>
      <c r="AA222" s="134">
        <v>0.55000000000000004</v>
      </c>
      <c r="AB222" s="128"/>
      <c r="AC222" s="128"/>
      <c r="AD222" s="128"/>
      <c r="AE222" s="128"/>
      <c r="AF222" s="128"/>
      <c r="AMJ222"/>
    </row>
    <row r="223" spans="1:1024" s="123" customFormat="1" x14ac:dyDescent="0.35">
      <c r="A223" s="132" t="s">
        <v>30</v>
      </c>
      <c r="B223" s="133" t="s">
        <v>246</v>
      </c>
      <c r="C223" s="126">
        <v>10</v>
      </c>
      <c r="D223" s="128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>
        <v>10</v>
      </c>
      <c r="AA223" s="145"/>
      <c r="AB223" s="145"/>
      <c r="AC223" s="145"/>
      <c r="AD223" s="145"/>
      <c r="AE223" s="145"/>
      <c r="AF223" s="128"/>
      <c r="AMJ223"/>
    </row>
    <row r="224" spans="1:1024" s="123" customFormat="1" ht="12.85" customHeight="1" x14ac:dyDescent="0.35">
      <c r="A224" s="221" t="s">
        <v>33</v>
      </c>
      <c r="B224" s="221"/>
      <c r="C224" s="126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128"/>
      <c r="S224" s="128"/>
      <c r="T224" s="128"/>
      <c r="U224" s="128"/>
      <c r="V224" s="128"/>
      <c r="W224" s="128"/>
      <c r="X224" s="128"/>
      <c r="Y224" s="128"/>
      <c r="Z224" s="128"/>
      <c r="AA224" s="134"/>
      <c r="AB224" s="128"/>
      <c r="AC224" s="128"/>
      <c r="AD224" s="128"/>
      <c r="AE224" s="128"/>
      <c r="AF224" s="128"/>
      <c r="AMJ224"/>
    </row>
    <row r="225" spans="1:1024" s="123" customFormat="1" ht="30.4" x14ac:dyDescent="0.35">
      <c r="A225" s="126" t="s">
        <v>30</v>
      </c>
      <c r="B225" s="168" t="s">
        <v>255</v>
      </c>
      <c r="C225" s="140">
        <v>200</v>
      </c>
      <c r="D225" s="128"/>
      <c r="E225" s="145"/>
      <c r="F225" s="145"/>
      <c r="G225" s="145"/>
      <c r="H225" s="145"/>
      <c r="I225" s="145"/>
      <c r="J225" s="145"/>
      <c r="K225" s="145"/>
      <c r="L225" s="145"/>
      <c r="M225" s="145">
        <v>200</v>
      </c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28"/>
      <c r="AMJ225"/>
    </row>
    <row r="226" spans="1:1024" s="123" customFormat="1" ht="12.85" customHeight="1" x14ac:dyDescent="0.35">
      <c r="A226" s="221" t="s">
        <v>37</v>
      </c>
      <c r="B226" s="221"/>
      <c r="C226" s="126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128"/>
      <c r="S226" s="128"/>
      <c r="T226" s="128"/>
      <c r="U226" s="128"/>
      <c r="V226" s="128"/>
      <c r="W226" s="128"/>
      <c r="X226" s="128"/>
      <c r="Y226" s="128"/>
      <c r="Z226" s="128"/>
      <c r="AA226" s="134"/>
      <c r="AB226" s="128"/>
      <c r="AC226" s="128"/>
      <c r="AD226" s="128"/>
      <c r="AE226" s="128"/>
      <c r="AF226" s="128"/>
      <c r="AMJ226"/>
    </row>
    <row r="227" spans="1:1024" s="123" customFormat="1" x14ac:dyDescent="0.35">
      <c r="A227" s="126">
        <v>47</v>
      </c>
      <c r="B227" s="144" t="s">
        <v>70</v>
      </c>
      <c r="C227" s="126">
        <v>30</v>
      </c>
      <c r="D227" s="128"/>
      <c r="E227" s="128"/>
      <c r="F227" s="128"/>
      <c r="G227" s="128"/>
      <c r="H227" s="128"/>
      <c r="I227" s="128"/>
      <c r="J227" s="128">
        <v>27.3</v>
      </c>
      <c r="K227" s="128"/>
      <c r="L227" s="128"/>
      <c r="M227" s="128"/>
      <c r="N227" s="128"/>
      <c r="O227" s="128"/>
      <c r="P227" s="128"/>
      <c r="Q227" s="128"/>
      <c r="R227" s="128"/>
      <c r="S227" s="128"/>
      <c r="T227" s="128"/>
      <c r="U227" s="128"/>
      <c r="V227" s="128"/>
      <c r="W227" s="128">
        <v>1.5</v>
      </c>
      <c r="X227" s="128"/>
      <c r="Y227" s="128">
        <v>1.5</v>
      </c>
      <c r="Z227" s="128"/>
      <c r="AA227" s="128"/>
      <c r="AB227" s="128"/>
      <c r="AC227" s="128"/>
      <c r="AD227" s="128"/>
      <c r="AE227" s="128"/>
      <c r="AF227" s="128"/>
      <c r="AMJ227"/>
    </row>
    <row r="228" spans="1:1024" s="123" customFormat="1" x14ac:dyDescent="0.35">
      <c r="A228" s="132">
        <v>96</v>
      </c>
      <c r="B228" s="144" t="s">
        <v>173</v>
      </c>
      <c r="C228" s="126">
        <v>150</v>
      </c>
      <c r="D228" s="128"/>
      <c r="E228" s="128"/>
      <c r="F228" s="128"/>
      <c r="G228" s="128">
        <v>3</v>
      </c>
      <c r="H228" s="128"/>
      <c r="I228" s="128">
        <v>45</v>
      </c>
      <c r="J228" s="128">
        <v>18</v>
      </c>
      <c r="K228" s="128"/>
      <c r="L228" s="128"/>
      <c r="M228" s="128"/>
      <c r="N228" s="128"/>
      <c r="O228" s="128"/>
      <c r="P228" s="128"/>
      <c r="Q228" s="128"/>
      <c r="R228" s="128"/>
      <c r="S228" s="128"/>
      <c r="T228" s="128"/>
      <c r="U228" s="128"/>
      <c r="V228" s="128"/>
      <c r="W228" s="128">
        <v>3</v>
      </c>
      <c r="X228" s="128"/>
      <c r="Y228" s="128"/>
      <c r="Z228" s="128"/>
      <c r="AA228" s="128"/>
      <c r="AB228" s="128"/>
      <c r="AC228" s="128"/>
      <c r="AD228" s="128"/>
      <c r="AE228" s="128"/>
      <c r="AF228" s="143">
        <v>2.8</v>
      </c>
      <c r="AMJ228"/>
    </row>
    <row r="229" spans="1:1024" s="123" customFormat="1" ht="10.15" x14ac:dyDescent="0.3">
      <c r="A229" s="140">
        <v>234</v>
      </c>
      <c r="B229" s="149" t="s">
        <v>174</v>
      </c>
      <c r="C229" s="140">
        <v>60</v>
      </c>
      <c r="D229" s="134"/>
      <c r="E229" s="134">
        <v>11</v>
      </c>
      <c r="F229" s="134"/>
      <c r="G229" s="134"/>
      <c r="H229" s="134"/>
      <c r="I229" s="134"/>
      <c r="J229" s="134"/>
      <c r="K229" s="134"/>
      <c r="L229" s="134"/>
      <c r="M229" s="138"/>
      <c r="N229" s="134"/>
      <c r="O229" s="134"/>
      <c r="P229" s="134"/>
      <c r="Q229" s="138">
        <v>40</v>
      </c>
      <c r="R229" s="134">
        <v>15.6</v>
      </c>
      <c r="S229" s="134"/>
      <c r="T229" s="134"/>
      <c r="U229" s="134"/>
      <c r="V229" s="134"/>
      <c r="W229" s="134">
        <v>6</v>
      </c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9"/>
    </row>
    <row r="230" spans="1:1024" s="123" customFormat="1" ht="10.15" x14ac:dyDescent="0.3">
      <c r="A230" s="126">
        <v>312</v>
      </c>
      <c r="B230" s="148" t="s">
        <v>74</v>
      </c>
      <c r="C230" s="126">
        <v>120</v>
      </c>
      <c r="D230" s="128"/>
      <c r="E230" s="128"/>
      <c r="F230" s="128"/>
      <c r="G230" s="128"/>
      <c r="H230" s="128"/>
      <c r="I230" s="128">
        <v>102.6</v>
      </c>
      <c r="J230" s="128"/>
      <c r="K230" s="128"/>
      <c r="L230" s="128"/>
      <c r="M230" s="128"/>
      <c r="N230" s="128"/>
      <c r="O230" s="128"/>
      <c r="P230" s="128"/>
      <c r="Q230" s="128"/>
      <c r="R230" s="128">
        <v>18</v>
      </c>
      <c r="S230" s="128"/>
      <c r="T230" s="128"/>
      <c r="U230" s="128"/>
      <c r="V230" s="128">
        <v>4</v>
      </c>
      <c r="W230" s="128"/>
      <c r="X230" s="128"/>
      <c r="Y230" s="128"/>
      <c r="Z230" s="128"/>
      <c r="AA230" s="128"/>
      <c r="AB230" s="128"/>
      <c r="AC230" s="128"/>
      <c r="AD230" s="128"/>
      <c r="AE230" s="128"/>
      <c r="AF230" s="128"/>
      <c r="AG230" s="146"/>
    </row>
    <row r="231" spans="1:1024" s="123" customFormat="1" x14ac:dyDescent="0.35">
      <c r="A231" s="132">
        <v>349</v>
      </c>
      <c r="B231" s="144" t="s">
        <v>44</v>
      </c>
      <c r="C231" s="126">
        <v>150</v>
      </c>
      <c r="D231" s="128"/>
      <c r="E231" s="128"/>
      <c r="F231" s="128"/>
      <c r="G231" s="128"/>
      <c r="H231" s="128"/>
      <c r="I231" s="128"/>
      <c r="J231" s="128"/>
      <c r="K231" s="128"/>
      <c r="L231" s="128">
        <v>15</v>
      </c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  <c r="W231" s="128"/>
      <c r="X231" s="128"/>
      <c r="Y231" s="128">
        <v>8</v>
      </c>
      <c r="Z231" s="128"/>
      <c r="AA231" s="128"/>
      <c r="AB231" s="128"/>
      <c r="AC231" s="128"/>
      <c r="AD231" s="128"/>
      <c r="AE231" s="128"/>
      <c r="AF231" s="128"/>
      <c r="AMJ231"/>
    </row>
    <row r="232" spans="1:1024" s="123" customFormat="1" x14ac:dyDescent="0.35">
      <c r="A232" s="126" t="s">
        <v>30</v>
      </c>
      <c r="B232" s="135" t="s">
        <v>31</v>
      </c>
      <c r="C232" s="126">
        <v>20</v>
      </c>
      <c r="D232" s="128"/>
      <c r="E232" s="128">
        <v>20</v>
      </c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  <c r="T232" s="128"/>
      <c r="U232" s="128"/>
      <c r="V232" s="128"/>
      <c r="W232" s="128"/>
      <c r="X232" s="128"/>
      <c r="Y232" s="128"/>
      <c r="Z232" s="128"/>
      <c r="AA232" s="128"/>
      <c r="AB232" s="128"/>
      <c r="AC232" s="128"/>
      <c r="AD232" s="128"/>
      <c r="AE232" s="128"/>
      <c r="AF232" s="128"/>
      <c r="AMJ232"/>
    </row>
    <row r="233" spans="1:1024" s="123" customFormat="1" x14ac:dyDescent="0.35">
      <c r="A233" s="126"/>
      <c r="B233" s="144" t="s">
        <v>45</v>
      </c>
      <c r="C233" s="126">
        <v>25</v>
      </c>
      <c r="D233" s="128">
        <v>25</v>
      </c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8"/>
      <c r="W233" s="128"/>
      <c r="X233" s="128"/>
      <c r="Y233" s="128"/>
      <c r="Z233" s="128"/>
      <c r="AA233" s="128"/>
      <c r="AB233" s="128"/>
      <c r="AC233" s="128"/>
      <c r="AD233" s="128"/>
      <c r="AE233" s="128"/>
      <c r="AF233" s="128"/>
      <c r="AMJ233"/>
    </row>
    <row r="234" spans="1:1024" s="123" customFormat="1" ht="12.85" customHeight="1" x14ac:dyDescent="0.35">
      <c r="A234" s="221" t="s">
        <v>214</v>
      </c>
      <c r="B234" s="221"/>
      <c r="C234" s="126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  <c r="T234" s="128"/>
      <c r="U234" s="128"/>
      <c r="V234" s="128"/>
      <c r="W234" s="128"/>
      <c r="X234" s="128"/>
      <c r="Y234" s="128"/>
      <c r="Z234" s="128"/>
      <c r="AA234" s="128"/>
      <c r="AB234" s="128"/>
      <c r="AC234" s="128"/>
      <c r="AD234" s="128"/>
      <c r="AE234" s="128"/>
      <c r="AF234" s="128"/>
      <c r="AMJ234"/>
    </row>
    <row r="235" spans="1:1024" s="123" customFormat="1" ht="20.100000000000001" customHeight="1" x14ac:dyDescent="0.35">
      <c r="A235" s="132">
        <v>70</v>
      </c>
      <c r="B235" s="141" t="s">
        <v>38</v>
      </c>
      <c r="C235" s="140">
        <v>40</v>
      </c>
      <c r="D235" s="128"/>
      <c r="E235" s="128"/>
      <c r="F235" s="128"/>
      <c r="G235" s="128"/>
      <c r="H235" s="128"/>
      <c r="I235" s="128"/>
      <c r="J235" s="128">
        <v>40</v>
      </c>
      <c r="K235" s="128"/>
      <c r="L235" s="128"/>
      <c r="M235" s="128"/>
      <c r="N235" s="128"/>
      <c r="O235" s="128"/>
      <c r="P235" s="128"/>
      <c r="Q235" s="128"/>
      <c r="R235" s="128"/>
      <c r="S235" s="128"/>
      <c r="T235" s="128"/>
      <c r="U235" s="128"/>
      <c r="V235" s="128"/>
      <c r="W235" s="128"/>
      <c r="X235" s="128"/>
      <c r="Y235" s="128"/>
      <c r="Z235" s="128"/>
      <c r="AA235" s="128"/>
      <c r="AB235" s="128"/>
      <c r="AC235" s="128"/>
      <c r="AD235" s="128"/>
      <c r="AE235" s="128"/>
      <c r="AF235" s="128"/>
      <c r="AMJ235"/>
    </row>
    <row r="236" spans="1:1024" s="123" customFormat="1" x14ac:dyDescent="0.35">
      <c r="A236" s="126" t="s">
        <v>175</v>
      </c>
      <c r="B236" s="148" t="s">
        <v>176</v>
      </c>
      <c r="C236" s="126">
        <v>190</v>
      </c>
      <c r="D236" s="128"/>
      <c r="E236" s="128"/>
      <c r="F236" s="128">
        <v>2.25</v>
      </c>
      <c r="G236" s="128">
        <v>8</v>
      </c>
      <c r="H236" s="128"/>
      <c r="I236" s="128"/>
      <c r="J236" s="128">
        <v>112</v>
      </c>
      <c r="K236" s="128"/>
      <c r="L236" s="128"/>
      <c r="M236" s="128"/>
      <c r="N236" s="128">
        <v>60</v>
      </c>
      <c r="O236" s="128"/>
      <c r="P236" s="128"/>
      <c r="Q236" s="128"/>
      <c r="R236" s="128"/>
      <c r="S236" s="128"/>
      <c r="T236" s="128"/>
      <c r="U236" s="128">
        <v>7.5</v>
      </c>
      <c r="V236" s="128">
        <v>4</v>
      </c>
      <c r="W236" s="128"/>
      <c r="X236" s="134">
        <v>0.125</v>
      </c>
      <c r="Y236" s="128"/>
      <c r="Z236" s="128"/>
      <c r="AA236" s="128"/>
      <c r="AB236" s="128"/>
      <c r="AC236" s="128"/>
      <c r="AD236" s="128"/>
      <c r="AE236" s="128"/>
      <c r="AF236" s="128"/>
      <c r="AMJ236"/>
    </row>
    <row r="237" spans="1:1024" s="123" customFormat="1" ht="20.100000000000001" customHeight="1" x14ac:dyDescent="0.35">
      <c r="A237" s="132" t="s">
        <v>30</v>
      </c>
      <c r="B237" s="133" t="s">
        <v>178</v>
      </c>
      <c r="C237" s="126">
        <v>150</v>
      </c>
      <c r="D237" s="128"/>
      <c r="E237" s="128"/>
      <c r="F237" s="128"/>
      <c r="G237" s="128"/>
      <c r="H237" s="128"/>
      <c r="I237" s="128"/>
      <c r="J237" s="128"/>
      <c r="K237" s="128">
        <v>30</v>
      </c>
      <c r="L237" s="128"/>
      <c r="M237" s="128"/>
      <c r="N237" s="128"/>
      <c r="O237" s="128"/>
      <c r="P237" s="128"/>
      <c r="Q237" s="128"/>
      <c r="R237" s="128"/>
      <c r="S237" s="128"/>
      <c r="T237" s="128"/>
      <c r="U237" s="128"/>
      <c r="V237" s="128"/>
      <c r="W237" s="128"/>
      <c r="X237" s="128"/>
      <c r="Y237" s="128">
        <v>5</v>
      </c>
      <c r="Z237" s="128"/>
      <c r="AA237" s="134"/>
      <c r="AB237" s="128"/>
      <c r="AC237" s="128"/>
      <c r="AD237" s="128"/>
      <c r="AE237" s="128">
        <v>4.5</v>
      </c>
      <c r="AF237" s="128"/>
      <c r="AMJ237"/>
    </row>
    <row r="238" spans="1:1024" s="123" customFormat="1" x14ac:dyDescent="0.35">
      <c r="A238" s="126" t="s">
        <v>30</v>
      </c>
      <c r="B238" s="135" t="s">
        <v>31</v>
      </c>
      <c r="C238" s="126">
        <v>20</v>
      </c>
      <c r="D238" s="128"/>
      <c r="E238" s="128">
        <v>20</v>
      </c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  <c r="AA238" s="128"/>
      <c r="AB238" s="128"/>
      <c r="AC238" s="128"/>
      <c r="AD238" s="128"/>
      <c r="AE238" s="128"/>
      <c r="AF238" s="128"/>
      <c r="AMJ238"/>
    </row>
    <row r="239" spans="1:1024" s="123" customFormat="1" ht="17.2" customHeight="1" x14ac:dyDescent="0.3">
      <c r="A239" s="140">
        <v>406</v>
      </c>
      <c r="B239" s="149" t="s">
        <v>236</v>
      </c>
      <c r="C239" s="140">
        <v>50</v>
      </c>
      <c r="D239" s="128"/>
      <c r="E239" s="128"/>
      <c r="F239" s="128">
        <v>25.85</v>
      </c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8"/>
      <c r="S239" s="128"/>
      <c r="T239" s="128"/>
      <c r="U239" s="128"/>
      <c r="V239" s="128">
        <v>0.74</v>
      </c>
      <c r="W239" s="128">
        <v>0.02</v>
      </c>
      <c r="X239" s="134">
        <v>2.5000000000000001E-2</v>
      </c>
      <c r="Y239" s="134">
        <v>1.7</v>
      </c>
      <c r="Z239" s="128">
        <v>16.7</v>
      </c>
      <c r="AA239" s="128"/>
      <c r="AB239" s="128">
        <v>0.8</v>
      </c>
      <c r="AC239" s="128"/>
      <c r="AD239" s="128"/>
      <c r="AE239" s="128"/>
      <c r="AF239" s="128"/>
      <c r="AG239" s="146"/>
    </row>
    <row r="240" spans="1:1024" s="123" customFormat="1" x14ac:dyDescent="0.35">
      <c r="A240" s="150"/>
      <c r="B240" s="151" t="s">
        <v>216</v>
      </c>
      <c r="C240" s="152"/>
      <c r="D240" s="153">
        <f t="shared" ref="D240:AF240" si="10">D239+D238+D237+D236+D235+D234+D233+D232+D231+D230+D229+D228+D227+D226+D225+D224+D223+D222+D221+D220+D219</f>
        <v>25</v>
      </c>
      <c r="E240" s="153">
        <f t="shared" si="10"/>
        <v>71</v>
      </c>
      <c r="F240" s="153">
        <f t="shared" si="10"/>
        <v>28.1</v>
      </c>
      <c r="G240" s="153">
        <f t="shared" si="10"/>
        <v>11</v>
      </c>
      <c r="H240" s="153">
        <f t="shared" si="10"/>
        <v>12</v>
      </c>
      <c r="I240" s="153">
        <f t="shared" si="10"/>
        <v>147.6</v>
      </c>
      <c r="J240" s="153">
        <f t="shared" si="10"/>
        <v>197.3</v>
      </c>
      <c r="K240" s="153">
        <f t="shared" si="10"/>
        <v>30</v>
      </c>
      <c r="L240" s="153">
        <f t="shared" si="10"/>
        <v>15</v>
      </c>
      <c r="M240" s="153">
        <f t="shared" si="10"/>
        <v>200</v>
      </c>
      <c r="N240" s="153">
        <f t="shared" si="10"/>
        <v>60</v>
      </c>
      <c r="O240" s="153">
        <f t="shared" si="10"/>
        <v>0</v>
      </c>
      <c r="P240" s="153">
        <f t="shared" si="10"/>
        <v>0</v>
      </c>
      <c r="Q240" s="153">
        <f t="shared" si="10"/>
        <v>40</v>
      </c>
      <c r="R240" s="153">
        <f t="shared" si="10"/>
        <v>158.6</v>
      </c>
      <c r="S240" s="153">
        <f t="shared" si="10"/>
        <v>0</v>
      </c>
      <c r="T240" s="153">
        <f t="shared" si="10"/>
        <v>0</v>
      </c>
      <c r="U240" s="153">
        <f t="shared" si="10"/>
        <v>7.5</v>
      </c>
      <c r="V240" s="153">
        <f t="shared" si="10"/>
        <v>11.94</v>
      </c>
      <c r="W240" s="153">
        <f t="shared" si="10"/>
        <v>10.52</v>
      </c>
      <c r="X240" s="153">
        <f t="shared" si="10"/>
        <v>1.1499999999999999</v>
      </c>
      <c r="Y240" s="153">
        <f t="shared" si="10"/>
        <v>24.2</v>
      </c>
      <c r="Z240" s="153">
        <f t="shared" si="10"/>
        <v>26.7</v>
      </c>
      <c r="AA240" s="153">
        <f t="shared" si="10"/>
        <v>0.55000000000000004</v>
      </c>
      <c r="AB240" s="153">
        <f t="shared" si="10"/>
        <v>0.8</v>
      </c>
      <c r="AC240" s="153">
        <f t="shared" si="10"/>
        <v>0</v>
      </c>
      <c r="AD240" s="153">
        <f t="shared" si="10"/>
        <v>0</v>
      </c>
      <c r="AE240" s="153">
        <f t="shared" si="10"/>
        <v>4.5</v>
      </c>
      <c r="AF240" s="153">
        <f t="shared" si="10"/>
        <v>2.8</v>
      </c>
      <c r="AMJ240"/>
    </row>
    <row r="241" spans="1:1024" s="123" customFormat="1" x14ac:dyDescent="0.35">
      <c r="A241" s="179"/>
      <c r="B241" s="180"/>
      <c r="C241" s="181"/>
      <c r="D241" s="182"/>
      <c r="E241" s="182"/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  <c r="R241" s="182"/>
      <c r="S241" s="182"/>
      <c r="T241" s="182"/>
      <c r="U241" s="182"/>
      <c r="V241" s="182"/>
      <c r="W241" s="182"/>
      <c r="X241" s="182"/>
      <c r="Y241" s="182"/>
      <c r="Z241" s="182"/>
      <c r="AA241" s="182"/>
      <c r="AB241" s="182"/>
      <c r="AC241" s="182"/>
      <c r="AD241" s="182"/>
      <c r="AE241" s="182"/>
      <c r="AF241" s="183"/>
      <c r="AMJ241"/>
    </row>
    <row r="242" spans="1:1024" s="123" customFormat="1" x14ac:dyDescent="0.35">
      <c r="A242" s="184"/>
      <c r="B242" s="185" t="s">
        <v>256</v>
      </c>
      <c r="C242" s="184"/>
      <c r="D242" s="186">
        <f t="shared" ref="D242:AF242" si="11">(D240+D217+D193+D166+D143+D120+D97+D74+D51+D24)/10</f>
        <v>35</v>
      </c>
      <c r="E242" s="186">
        <f t="shared" si="11"/>
        <v>53.85</v>
      </c>
      <c r="F242" s="186">
        <f t="shared" si="11"/>
        <v>21.705000000000002</v>
      </c>
      <c r="G242" s="186">
        <f t="shared" si="11"/>
        <v>27.23</v>
      </c>
      <c r="H242" s="186">
        <f t="shared" si="11"/>
        <v>7.3</v>
      </c>
      <c r="I242" s="186">
        <f t="shared" si="11"/>
        <v>103.77000000000001</v>
      </c>
      <c r="J242" s="186">
        <f t="shared" si="11"/>
        <v>155.13</v>
      </c>
      <c r="K242" s="186">
        <f t="shared" si="11"/>
        <v>84.74</v>
      </c>
      <c r="L242" s="186">
        <f t="shared" si="11"/>
        <v>8.0599999999999987</v>
      </c>
      <c r="M242" s="186">
        <f t="shared" si="11"/>
        <v>90</v>
      </c>
      <c r="N242" s="186">
        <f t="shared" si="11"/>
        <v>45.25</v>
      </c>
      <c r="O242" s="186">
        <f t="shared" si="11"/>
        <v>17.02</v>
      </c>
      <c r="P242" s="186">
        <f t="shared" si="11"/>
        <v>17.490000000000002</v>
      </c>
      <c r="Q242" s="186">
        <f t="shared" si="11"/>
        <v>27.689999999999998</v>
      </c>
      <c r="R242" s="186">
        <f t="shared" si="11"/>
        <v>347.01</v>
      </c>
      <c r="S242" s="186">
        <f t="shared" si="11"/>
        <v>26.130000000000003</v>
      </c>
      <c r="T242" s="186">
        <f t="shared" si="11"/>
        <v>3.5</v>
      </c>
      <c r="U242" s="186">
        <f t="shared" si="11"/>
        <v>7.9700000000000006</v>
      </c>
      <c r="V242" s="186">
        <f t="shared" si="11"/>
        <v>15.818000000000001</v>
      </c>
      <c r="W242" s="186">
        <f t="shared" si="11"/>
        <v>8.1840000000000011</v>
      </c>
      <c r="X242" s="186">
        <f t="shared" si="11"/>
        <v>0.87449999999999994</v>
      </c>
      <c r="Y242" s="186">
        <f t="shared" si="11"/>
        <v>22.740000000000002</v>
      </c>
      <c r="Z242" s="186">
        <f t="shared" si="11"/>
        <v>9.84</v>
      </c>
      <c r="AA242" s="186">
        <f t="shared" si="11"/>
        <v>0.43999999999999995</v>
      </c>
      <c r="AB242" s="186">
        <f t="shared" si="11"/>
        <v>0.37</v>
      </c>
      <c r="AC242" s="186">
        <f t="shared" si="11"/>
        <v>0.5</v>
      </c>
      <c r="AD242" s="186">
        <f t="shared" si="11"/>
        <v>0.9</v>
      </c>
      <c r="AE242" s="186">
        <f t="shared" si="11"/>
        <v>1.8</v>
      </c>
      <c r="AF242" s="186">
        <f t="shared" si="11"/>
        <v>2.8000000000000003</v>
      </c>
      <c r="AMJ242"/>
    </row>
    <row r="243" spans="1:1024" s="123" customFormat="1" x14ac:dyDescent="0.35">
      <c r="A243" s="184"/>
      <c r="B243" s="185" t="s">
        <v>257</v>
      </c>
      <c r="C243" s="124"/>
      <c r="D243" s="154">
        <v>40</v>
      </c>
      <c r="E243" s="154">
        <v>60</v>
      </c>
      <c r="F243" s="154">
        <v>25</v>
      </c>
      <c r="G243" s="154">
        <v>30</v>
      </c>
      <c r="H243" s="154">
        <v>8</v>
      </c>
      <c r="I243" s="154">
        <v>120</v>
      </c>
      <c r="J243" s="154">
        <v>180</v>
      </c>
      <c r="K243" s="154">
        <v>95</v>
      </c>
      <c r="L243" s="154">
        <v>9</v>
      </c>
      <c r="M243" s="154">
        <v>100</v>
      </c>
      <c r="N243" s="154">
        <v>50</v>
      </c>
      <c r="O243" s="154">
        <v>20</v>
      </c>
      <c r="P243" s="154">
        <v>20</v>
      </c>
      <c r="Q243" s="154">
        <v>32</v>
      </c>
      <c r="R243" s="154">
        <v>390</v>
      </c>
      <c r="S243" s="154">
        <v>30</v>
      </c>
      <c r="T243" s="154">
        <v>4</v>
      </c>
      <c r="U243" s="154">
        <v>9</v>
      </c>
      <c r="V243" s="154">
        <v>18</v>
      </c>
      <c r="W243" s="154">
        <v>9</v>
      </c>
      <c r="X243" s="154">
        <v>1</v>
      </c>
      <c r="Y243" s="154">
        <v>25</v>
      </c>
      <c r="Z243" s="154">
        <v>12</v>
      </c>
      <c r="AA243" s="154">
        <v>0.5</v>
      </c>
      <c r="AB243" s="154">
        <v>0.4</v>
      </c>
      <c r="AC243" s="154">
        <v>0.5</v>
      </c>
      <c r="AD243" s="154">
        <v>1</v>
      </c>
      <c r="AE243" s="154">
        <v>2</v>
      </c>
      <c r="AF243" s="154">
        <v>3</v>
      </c>
      <c r="AMJ243"/>
    </row>
    <row r="244" spans="1:1024" s="123" customFormat="1" x14ac:dyDescent="0.35">
      <c r="A244" s="187"/>
      <c r="B244" s="188" t="s">
        <v>258</v>
      </c>
      <c r="C244" s="187"/>
      <c r="D244" s="189">
        <f t="shared" ref="D244:AF244" si="12">D242*100/D243</f>
        <v>87.5</v>
      </c>
      <c r="E244" s="189">
        <f t="shared" si="12"/>
        <v>89.75</v>
      </c>
      <c r="F244" s="189">
        <f t="shared" si="12"/>
        <v>86.82</v>
      </c>
      <c r="G244" s="189">
        <f t="shared" si="12"/>
        <v>90.766666666666666</v>
      </c>
      <c r="H244" s="189">
        <f t="shared" si="12"/>
        <v>91.25</v>
      </c>
      <c r="I244" s="189">
        <f t="shared" si="12"/>
        <v>86.475000000000009</v>
      </c>
      <c r="J244" s="189">
        <f t="shared" si="12"/>
        <v>86.183333333333337</v>
      </c>
      <c r="K244" s="189">
        <f t="shared" si="12"/>
        <v>89.2</v>
      </c>
      <c r="L244" s="189">
        <f t="shared" si="12"/>
        <v>89.555555555555543</v>
      </c>
      <c r="M244" s="189">
        <f t="shared" si="12"/>
        <v>90</v>
      </c>
      <c r="N244" s="189">
        <f t="shared" si="12"/>
        <v>90.5</v>
      </c>
      <c r="O244" s="189">
        <f t="shared" si="12"/>
        <v>85.1</v>
      </c>
      <c r="P244" s="189">
        <f t="shared" si="12"/>
        <v>87.450000000000017</v>
      </c>
      <c r="Q244" s="189">
        <f t="shared" si="12"/>
        <v>86.53125</v>
      </c>
      <c r="R244" s="189">
        <f t="shared" si="12"/>
        <v>88.976923076923072</v>
      </c>
      <c r="S244" s="189">
        <f t="shared" si="12"/>
        <v>87.100000000000009</v>
      </c>
      <c r="T244" s="189">
        <f t="shared" si="12"/>
        <v>87.5</v>
      </c>
      <c r="U244" s="189">
        <f t="shared" si="12"/>
        <v>88.555555555555571</v>
      </c>
      <c r="V244" s="189">
        <f t="shared" si="12"/>
        <v>87.877777777777794</v>
      </c>
      <c r="W244" s="189">
        <f t="shared" si="12"/>
        <v>90.933333333333337</v>
      </c>
      <c r="X244" s="189">
        <f t="shared" si="12"/>
        <v>87.449999999999989</v>
      </c>
      <c r="Y244" s="189">
        <f t="shared" si="12"/>
        <v>90.96</v>
      </c>
      <c r="Z244" s="189">
        <f t="shared" si="12"/>
        <v>82</v>
      </c>
      <c r="AA244" s="189">
        <f t="shared" si="12"/>
        <v>87.999999999999986</v>
      </c>
      <c r="AB244" s="189">
        <f t="shared" si="12"/>
        <v>92.5</v>
      </c>
      <c r="AC244" s="189">
        <f t="shared" si="12"/>
        <v>100</v>
      </c>
      <c r="AD244" s="189">
        <f t="shared" si="12"/>
        <v>90</v>
      </c>
      <c r="AE244" s="189">
        <f t="shared" si="12"/>
        <v>90</v>
      </c>
      <c r="AF244" s="189">
        <f t="shared" si="12"/>
        <v>93.333333333333329</v>
      </c>
      <c r="AMJ244"/>
    </row>
    <row r="245" spans="1:1024" s="123" customFormat="1" x14ac:dyDescent="0.35">
      <c r="D245" s="190"/>
      <c r="E245" s="190"/>
      <c r="F245" s="190"/>
      <c r="G245" s="190"/>
      <c r="H245" s="190"/>
      <c r="I245" s="190"/>
      <c r="J245" s="190"/>
      <c r="K245" s="190"/>
      <c r="L245" s="190"/>
      <c r="M245" s="190"/>
      <c r="N245" s="190"/>
      <c r="O245" s="190"/>
      <c r="P245" s="190"/>
      <c r="Q245" s="190"/>
      <c r="R245" s="190"/>
      <c r="S245" s="190"/>
      <c r="T245" s="190"/>
      <c r="U245" s="190"/>
      <c r="V245" s="190"/>
      <c r="W245" s="191"/>
      <c r="X245" s="190"/>
      <c r="Y245" s="190"/>
      <c r="Z245" s="190"/>
      <c r="AA245" s="190"/>
      <c r="AB245" s="190"/>
      <c r="AC245" s="190"/>
      <c r="AD245" s="190"/>
      <c r="AE245" s="190"/>
      <c r="AF245" s="190"/>
      <c r="AMJ245"/>
    </row>
  </sheetData>
  <mergeCells count="49">
    <mergeCell ref="A218:B218"/>
    <mergeCell ref="A224:B224"/>
    <mergeCell ref="A226:B226"/>
    <mergeCell ref="A234:B234"/>
    <mergeCell ref="A194:B194"/>
    <mergeCell ref="A195:B195"/>
    <mergeCell ref="A201:B201"/>
    <mergeCell ref="A203:B203"/>
    <mergeCell ref="A211:B211"/>
    <mergeCell ref="A167:B167"/>
    <mergeCell ref="A168:B168"/>
    <mergeCell ref="A175:B175"/>
    <mergeCell ref="A177:B177"/>
    <mergeCell ref="A185:B185"/>
    <mergeCell ref="A144:B144"/>
    <mergeCell ref="A145:B145"/>
    <mergeCell ref="A150:B150"/>
    <mergeCell ref="A152:B152"/>
    <mergeCell ref="A160:B160"/>
    <mergeCell ref="A121:B121"/>
    <mergeCell ref="A122:B122"/>
    <mergeCell ref="A130:B130"/>
    <mergeCell ref="A132:B132"/>
    <mergeCell ref="A139:B139"/>
    <mergeCell ref="A98:B98"/>
    <mergeCell ref="A99:B99"/>
    <mergeCell ref="A106:B106"/>
    <mergeCell ref="A108:B108"/>
    <mergeCell ref="A116:B116"/>
    <mergeCell ref="A75:B75"/>
    <mergeCell ref="A76:B76"/>
    <mergeCell ref="A81:B81"/>
    <mergeCell ref="A83:B83"/>
    <mergeCell ref="A91:B91"/>
    <mergeCell ref="A52:B52"/>
    <mergeCell ref="A53:B53"/>
    <mergeCell ref="A58:B58"/>
    <mergeCell ref="A60:B60"/>
    <mergeCell ref="A68:B68"/>
    <mergeCell ref="A25:B25"/>
    <mergeCell ref="A26:B26"/>
    <mergeCell ref="A32:B32"/>
    <mergeCell ref="A35:B35"/>
    <mergeCell ref="A43:B43"/>
    <mergeCell ref="A2:B2"/>
    <mergeCell ref="A3:B3"/>
    <mergeCell ref="A8:B8"/>
    <mergeCell ref="A10:B10"/>
    <mergeCell ref="A18:B18"/>
  </mergeCells>
  <pageMargins left="0.7" right="0.7" top="0.75" bottom="0.75" header="0.511811023622047" footer="0.511811023622047"/>
  <pageSetup paperSize="9" scale="54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J16"/>
  <sheetViews>
    <sheetView view="pageBreakPreview" zoomScale="60" zoomScaleNormal="100" workbookViewId="0">
      <selection activeCell="M11" sqref="M11"/>
    </sheetView>
  </sheetViews>
  <sheetFormatPr defaultColWidth="9.1328125" defaultRowHeight="12.75" x14ac:dyDescent="0.35"/>
  <cols>
    <col min="1" max="1" width="9.265625" style="15" customWidth="1"/>
    <col min="2" max="2" width="9.265625" customWidth="1"/>
    <col min="3" max="3" width="26.53125" customWidth="1"/>
    <col min="4" max="4" width="9.265625" style="15" customWidth="1"/>
    <col min="5" max="6" width="9.265625" customWidth="1"/>
    <col min="7" max="7" width="15.86328125" customWidth="1"/>
    <col min="8" max="1024" width="9.1328125" style="16"/>
  </cols>
  <sheetData>
    <row r="1" spans="1:15" s="192" customFormat="1" ht="75" customHeight="1" x14ac:dyDescent="0.4">
      <c r="A1" s="222" t="s">
        <v>259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</row>
    <row r="2" spans="1:15" s="195" customFormat="1" ht="13.8" customHeight="1" x14ac:dyDescent="0.4">
      <c r="A2" s="223"/>
      <c r="B2" s="223"/>
      <c r="C2" s="223"/>
      <c r="D2" s="224" t="s">
        <v>260</v>
      </c>
      <c r="E2" s="224"/>
      <c r="F2" s="224"/>
      <c r="G2" s="225" t="s">
        <v>261</v>
      </c>
      <c r="H2" s="226" t="s">
        <v>10</v>
      </c>
      <c r="I2" s="226"/>
      <c r="J2" s="226"/>
      <c r="K2" s="226"/>
      <c r="L2" s="226" t="s">
        <v>11</v>
      </c>
      <c r="M2" s="226"/>
      <c r="N2" s="226"/>
      <c r="O2" s="226"/>
    </row>
    <row r="3" spans="1:15" s="195" customFormat="1" ht="14.65" x14ac:dyDescent="0.4">
      <c r="A3" s="223"/>
      <c r="B3" s="223"/>
      <c r="C3" s="223"/>
      <c r="D3" s="193" t="s">
        <v>12</v>
      </c>
      <c r="E3" s="193" t="s">
        <v>13</v>
      </c>
      <c r="F3" s="193" t="s">
        <v>14</v>
      </c>
      <c r="G3" s="225"/>
      <c r="H3" s="196" t="s">
        <v>262</v>
      </c>
      <c r="I3" s="196" t="s">
        <v>16</v>
      </c>
      <c r="J3" s="196" t="s">
        <v>17</v>
      </c>
      <c r="K3" s="196" t="s">
        <v>18</v>
      </c>
      <c r="L3" s="196" t="s">
        <v>19</v>
      </c>
      <c r="M3" s="196" t="s">
        <v>20</v>
      </c>
      <c r="N3" s="196" t="s">
        <v>21</v>
      </c>
      <c r="O3" s="196" t="s">
        <v>22</v>
      </c>
    </row>
    <row r="4" spans="1:15" s="195" customFormat="1" ht="15" customHeight="1" x14ac:dyDescent="0.4">
      <c r="A4" s="227" t="s">
        <v>263</v>
      </c>
      <c r="B4" s="227"/>
      <c r="C4" s="227"/>
      <c r="D4" s="197">
        <f>День1!D29+'День 2'!D35+'День 3'!D32+'День 4'!D31+'День 5'!D32+'День 6'!D31+'День 7'!D32+'День 8'!D34+'День 9'!D32+'День 10'!D33</f>
        <v>442.72</v>
      </c>
      <c r="E4" s="197">
        <f>День1!E29+'День 2'!E35+'День 3'!E32+'День 4'!E31+'День 5'!E32+'День 6'!E31+'День 7'!E32+'День 8'!E34+'День 9'!E32+'День 10'!E33</f>
        <v>423.05000000000007</v>
      </c>
      <c r="F4" s="197">
        <f>День1!F29+'День 2'!F35+'День 3'!F32+'День 4'!F31+'День 5'!F32+'День 6'!F31+'День 7'!F32+'День 8'!F34+'День 9'!F32+'День 10'!F33</f>
        <v>1811.1299999999999</v>
      </c>
      <c r="G4" s="197">
        <f>День1!G29+'День 2'!G35+'День 3'!G32+'День 4'!G31+'День 5'!G32+'День 6'!G31+'День 7'!G32+'День 8'!G34+'День 9'!G32+'День 10'!G33</f>
        <v>12835.640000000003</v>
      </c>
      <c r="H4" s="197">
        <f>День1!H29+'День 2'!H35+'День 3'!H32+'День 4'!H31+'День 5'!H32+'День 6'!H31+'День 7'!H32+'День 8'!H34+'День 9'!H32+'День 10'!H33</f>
        <v>5.7890000000000006</v>
      </c>
      <c r="I4" s="197">
        <f>День1!I29+'День 2'!I35+'День 3'!I32+'День 4'!I31+'День 5'!I32+'День 6'!I31+'День 7'!I32+'День 8'!I34+'День 9'!I32+'День 10'!I33</f>
        <v>549.245</v>
      </c>
      <c r="J4" s="197">
        <f>День1!J29+'День 2'!J35+'День 3'!J32+'День 4'!J31+'День 5'!J32+'День 6'!J31+'День 7'!J32+'День 8'!J34+'День 9'!J32+'День 10'!J33</f>
        <v>14.600999999999999</v>
      </c>
      <c r="K4" s="197">
        <f>День1!K29+'День 2'!K35+'День 3'!K32+'День 4'!K31+'День 5'!K32+'День 6'!K31+'День 7'!K32+'День 8'!K34+'День 9'!K32+'День 10'!K33</f>
        <v>85.94</v>
      </c>
      <c r="L4" s="197">
        <f>День1!L29+'День 2'!L35+'День 3'!L32+'День 4'!L31+'День 5'!L32+'День 6'!L31+'День 7'!L32+'День 8'!L34+'День 9'!L32+'День 10'!L33</f>
        <v>5828.5700000000015</v>
      </c>
      <c r="M4" s="197">
        <f>День1!M29+'День 2'!M35+'День 3'!M32+'День 4'!M31+'День 5'!M32+'День 6'!M31+'День 7'!M32+'День 8'!M34+'День 9'!M32+'День 10'!M33</f>
        <v>8752.39</v>
      </c>
      <c r="N4" s="197">
        <f>День1!N29+'День 2'!N35+'День 3'!N32+'День 4'!N31+'День 5'!N32+'День 6'!N31+'День 7'!N32+'День 8'!N34+'День 9'!N32+'День 10'!N33</f>
        <v>2064.4699999999998</v>
      </c>
      <c r="O4" s="197">
        <f>День1!O29+'День 2'!O35+'День 3'!O32+'День 4'!O31+'День 5'!O32+'День 6'!O31+'День 7'!O32+'День 8'!O34+'День 9'!O32+'День 10'!O33</f>
        <v>111.24000000000001</v>
      </c>
    </row>
    <row r="5" spans="1:15" s="195" customFormat="1" ht="15" customHeight="1" x14ac:dyDescent="0.4">
      <c r="A5" s="227" t="s">
        <v>264</v>
      </c>
      <c r="B5" s="227"/>
      <c r="C5" s="227"/>
      <c r="D5" s="197">
        <f t="shared" ref="D5:O5" si="0">D4/10</f>
        <v>44.272000000000006</v>
      </c>
      <c r="E5" s="197">
        <f t="shared" si="0"/>
        <v>42.305000000000007</v>
      </c>
      <c r="F5" s="197">
        <f t="shared" si="0"/>
        <v>181.113</v>
      </c>
      <c r="G5" s="197">
        <f t="shared" si="0"/>
        <v>1283.5640000000003</v>
      </c>
      <c r="H5" s="198">
        <f t="shared" si="0"/>
        <v>0.57890000000000008</v>
      </c>
      <c r="I5" s="198">
        <f t="shared" si="0"/>
        <v>54.924500000000002</v>
      </c>
      <c r="J5" s="198">
        <f t="shared" si="0"/>
        <v>1.4601</v>
      </c>
      <c r="K5" s="198">
        <f t="shared" si="0"/>
        <v>8.5939999999999994</v>
      </c>
      <c r="L5" s="198">
        <f t="shared" si="0"/>
        <v>582.8570000000002</v>
      </c>
      <c r="M5" s="198">
        <f t="shared" si="0"/>
        <v>875.23899999999992</v>
      </c>
      <c r="N5" s="198">
        <f t="shared" si="0"/>
        <v>206.44699999999997</v>
      </c>
      <c r="O5" s="198">
        <f t="shared" si="0"/>
        <v>11.124000000000001</v>
      </c>
    </row>
    <row r="6" spans="1:15" s="195" customFormat="1" ht="15" customHeight="1" x14ac:dyDescent="0.4">
      <c r="A6" s="227" t="s">
        <v>265</v>
      </c>
      <c r="B6" s="227"/>
      <c r="C6" s="227"/>
      <c r="D6" s="197">
        <f>D4*4*100/G4</f>
        <v>13.796585133269549</v>
      </c>
      <c r="E6" s="197">
        <f>E4*9*100/G4</f>
        <v>29.663109903362823</v>
      </c>
      <c r="F6" s="197">
        <f>F4*4*100/G4</f>
        <v>56.440660535820562</v>
      </c>
      <c r="G6" s="197">
        <f>G5*100/1400</f>
        <v>91.683142857142869</v>
      </c>
      <c r="H6" s="199"/>
      <c r="I6" s="199"/>
      <c r="J6" s="199"/>
      <c r="K6" s="199"/>
    </row>
    <row r="7" spans="1:15" s="195" customFormat="1" ht="15" customHeight="1" x14ac:dyDescent="0.4">
      <c r="A7" s="227" t="s">
        <v>266</v>
      </c>
      <c r="B7" s="227"/>
      <c r="C7" s="227"/>
      <c r="D7" s="197">
        <f>D4/E4</f>
        <v>1.0464956860891146</v>
      </c>
      <c r="E7" s="197">
        <v>1</v>
      </c>
      <c r="F7" s="197">
        <f>F4/E4</f>
        <v>4.2811251625103406</v>
      </c>
      <c r="G7" s="200"/>
      <c r="H7" s="199"/>
      <c r="I7" s="199"/>
      <c r="J7" s="199"/>
      <c r="K7" s="199"/>
    </row>
    <row r="8" spans="1:15" s="195" customFormat="1" ht="15" customHeight="1" x14ac:dyDescent="0.4">
      <c r="A8" s="227" t="s">
        <v>267</v>
      </c>
      <c r="B8" s="227"/>
      <c r="C8" s="227"/>
      <c r="D8" s="228">
        <f>(День1!G12+'День 2'!G13+'День 3'!G12+'День 4'!G12+'День 5'!G14+'День 6'!G14+'День 7'!G12+'День 8'!G14+'День 9'!G14+'День 10'!G13)/10*100/1400</f>
        <v>20.752999999999997</v>
      </c>
      <c r="E8" s="228"/>
      <c r="F8" s="228"/>
      <c r="G8" s="201"/>
      <c r="H8" s="199"/>
      <c r="I8" s="199"/>
      <c r="J8" s="199"/>
      <c r="K8" s="199"/>
    </row>
    <row r="9" spans="1:15" s="195" customFormat="1" ht="15" customHeight="1" x14ac:dyDescent="0.4">
      <c r="A9" s="227" t="s">
        <v>268</v>
      </c>
      <c r="B9" s="227"/>
      <c r="C9" s="227"/>
      <c r="D9" s="228">
        <f>(День1!G15+'День 2'!G17+'День 3'!G15+'День 4'!G15+'День 5'!G17+'День 6'!G17+'День 7'!G15+'День 8'!G17+'День 9'!G17+'День 10'!G16)/10*100/1400</f>
        <v>5.3335714285714282</v>
      </c>
      <c r="E9" s="228"/>
      <c r="F9" s="228"/>
      <c r="G9" s="201"/>
      <c r="H9" s="199"/>
      <c r="I9" s="199"/>
      <c r="J9" s="199"/>
      <c r="K9" s="199"/>
    </row>
    <row r="10" spans="1:15" s="195" customFormat="1" ht="15" customHeight="1" x14ac:dyDescent="0.4">
      <c r="A10" s="227" t="s">
        <v>269</v>
      </c>
      <c r="B10" s="227"/>
      <c r="C10" s="227"/>
      <c r="D10" s="228">
        <f>(День1!G24+'День 2'!G26+'День 3'!G24+'День 4'!G24+'День 5'!G26+'День 6'!G25+'День 7'!G24+'День 8'!G25+'День 9'!G26+'День 10'!G25)/10*100/1400</f>
        <v>35.371642857142852</v>
      </c>
      <c r="E10" s="228"/>
      <c r="F10" s="228"/>
      <c r="G10" s="201"/>
      <c r="H10" s="199"/>
      <c r="I10" s="199"/>
      <c r="J10" s="199"/>
      <c r="K10" s="199"/>
    </row>
    <row r="11" spans="1:15" s="195" customFormat="1" ht="28.35" customHeight="1" x14ac:dyDescent="0.4">
      <c r="A11" s="227" t="s">
        <v>270</v>
      </c>
      <c r="B11" s="227"/>
      <c r="C11" s="227"/>
      <c r="D11" s="228">
        <f>(День1!G28+'День 2'!G34+'День 3'!G31+'День 4'!G30+'День 5'!G31+'День 6'!G30+'День 7'!G31+'День 8'!G33+'День 9'!G31+'День 10'!G32)/10*100/1400</f>
        <v>30.224928571428574</v>
      </c>
      <c r="E11" s="228"/>
      <c r="F11" s="228"/>
      <c r="G11" s="201"/>
      <c r="H11" s="199"/>
      <c r="I11" s="199"/>
      <c r="J11" s="199"/>
      <c r="K11" s="199"/>
    </row>
    <row r="12" spans="1:15" s="192" customFormat="1" ht="15" customHeight="1" x14ac:dyDescent="0.4">
      <c r="A12" s="202"/>
      <c r="B12" s="202"/>
      <c r="C12" s="202"/>
      <c r="D12" s="74"/>
      <c r="E12" s="74"/>
      <c r="F12" s="74"/>
      <c r="G12" s="203"/>
      <c r="H12" s="204"/>
      <c r="I12" s="204"/>
      <c r="J12" s="204"/>
      <c r="K12" s="204"/>
    </row>
    <row r="13" spans="1:15" s="192" customFormat="1" ht="15" customHeight="1" x14ac:dyDescent="0.4">
      <c r="A13" s="202"/>
      <c r="B13" s="202"/>
      <c r="C13" s="202"/>
      <c r="D13" s="74"/>
      <c r="E13" s="74"/>
      <c r="F13" s="74"/>
      <c r="G13" s="203"/>
      <c r="H13" s="204"/>
      <c r="I13" s="204"/>
      <c r="J13" s="204"/>
      <c r="K13" s="204"/>
    </row>
    <row r="14" spans="1:15" ht="13.9" x14ac:dyDescent="0.35">
      <c r="D14" s="205"/>
      <c r="E14" s="205"/>
      <c r="F14" s="205"/>
      <c r="G14" s="205"/>
    </row>
    <row r="16" spans="1:15" x14ac:dyDescent="0.35">
      <c r="E16" s="15"/>
      <c r="F16" s="15"/>
      <c r="G16" s="15"/>
    </row>
  </sheetData>
  <mergeCells count="19">
    <mergeCell ref="A11:C11"/>
    <mergeCell ref="D11:F11"/>
    <mergeCell ref="D8:F8"/>
    <mergeCell ref="A9:C9"/>
    <mergeCell ref="D9:F9"/>
    <mergeCell ref="A10:C10"/>
    <mergeCell ref="D10:F10"/>
    <mergeCell ref="A4:C4"/>
    <mergeCell ref="A5:C5"/>
    <mergeCell ref="A6:C6"/>
    <mergeCell ref="A7:C7"/>
    <mergeCell ref="A8:C8"/>
    <mergeCell ref="A1:O1"/>
    <mergeCell ref="A2:C2"/>
    <mergeCell ref="D2:F2"/>
    <mergeCell ref="G2:G3"/>
    <mergeCell ref="H2:K2"/>
    <mergeCell ref="L2:O2"/>
    <mergeCell ref="A3:C3"/>
  </mergeCells>
  <pageMargins left="0.39374999999999999" right="0.39374999999999999" top="0.78749999999999998" bottom="0.78749999999999998" header="0.511811023622047" footer="0.511811023622047"/>
  <pageSetup paperSize="9" scale="87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J64"/>
  <sheetViews>
    <sheetView view="pageBreakPreview" zoomScale="6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8" sqref="B8"/>
    </sheetView>
  </sheetViews>
  <sheetFormatPr defaultColWidth="9.33203125" defaultRowHeight="12.75" x14ac:dyDescent="0.35"/>
  <cols>
    <col min="1" max="1" width="30.53125" customWidth="1"/>
    <col min="2" max="2" width="31.265625" customWidth="1"/>
    <col min="3" max="3" width="35.3984375" customWidth="1"/>
    <col min="4" max="10" width="31.265625" customWidth="1"/>
  </cols>
  <sheetData>
    <row r="1" spans="1:1024" s="206" customFormat="1" ht="13.15" x14ac:dyDescent="0.35">
      <c r="A1" s="229" t="s">
        <v>271</v>
      </c>
      <c r="B1" s="229"/>
      <c r="C1" s="229"/>
      <c r="D1" s="229"/>
      <c r="E1" s="229"/>
      <c r="F1" s="229"/>
      <c r="G1" s="229"/>
      <c r="H1" s="229"/>
      <c r="I1" s="229"/>
      <c r="J1" s="229"/>
      <c r="AME1" s="37"/>
      <c r="AMF1" s="37"/>
      <c r="AMG1" s="37"/>
      <c r="AMH1" s="37"/>
      <c r="AMI1" s="37"/>
      <c r="AMJ1" s="37"/>
    </row>
    <row r="2" spans="1:1024" s="207" customFormat="1" ht="13.15" x14ac:dyDescent="0.35">
      <c r="AME2" s="37"/>
      <c r="AMF2" s="37"/>
      <c r="AMG2" s="37"/>
      <c r="AMH2" s="37"/>
      <c r="AMI2" s="37"/>
      <c r="AMJ2" s="37"/>
    </row>
    <row r="3" spans="1:1024" s="207" customFormat="1" ht="13.15" x14ac:dyDescent="0.35">
      <c r="A3" s="60" t="s">
        <v>212</v>
      </c>
      <c r="B3" s="60" t="s">
        <v>217</v>
      </c>
      <c r="C3" s="60" t="s">
        <v>226</v>
      </c>
      <c r="D3" s="60" t="s">
        <v>231</v>
      </c>
      <c r="E3" s="60" t="s">
        <v>233</v>
      </c>
      <c r="F3" s="60" t="s">
        <v>237</v>
      </c>
      <c r="G3" s="60" t="s">
        <v>241</v>
      </c>
      <c r="H3" s="60" t="s">
        <v>244</v>
      </c>
      <c r="I3" s="60" t="s">
        <v>249</v>
      </c>
      <c r="J3" s="60" t="s">
        <v>254</v>
      </c>
      <c r="AME3" s="37"/>
      <c r="AMF3" s="37"/>
      <c r="AMG3" s="37"/>
      <c r="AMH3" s="37"/>
      <c r="AMI3" s="37"/>
      <c r="AMJ3" s="37"/>
    </row>
    <row r="4" spans="1:1024" s="207" customFormat="1" ht="13.15" x14ac:dyDescent="0.35">
      <c r="A4" s="208" t="s">
        <v>272</v>
      </c>
      <c r="B4" s="208" t="s">
        <v>272</v>
      </c>
      <c r="C4" s="208" t="s">
        <v>272</v>
      </c>
      <c r="D4" s="208" t="s">
        <v>272</v>
      </c>
      <c r="E4" s="208" t="s">
        <v>272</v>
      </c>
      <c r="F4" s="208" t="s">
        <v>272</v>
      </c>
      <c r="G4" s="208" t="s">
        <v>272</v>
      </c>
      <c r="H4" s="208" t="s">
        <v>272</v>
      </c>
      <c r="I4" s="208" t="s">
        <v>272</v>
      </c>
      <c r="J4" s="208" t="s">
        <v>272</v>
      </c>
      <c r="AME4" s="37"/>
      <c r="AMF4" s="37"/>
      <c r="AMG4" s="37"/>
      <c r="AMH4" s="37"/>
      <c r="AMI4" s="37"/>
      <c r="AMJ4" s="37"/>
    </row>
    <row r="5" spans="1:1024" s="207" customFormat="1" ht="12.75" customHeight="1" x14ac:dyDescent="0.35">
      <c r="A5" s="30" t="s">
        <v>24</v>
      </c>
      <c r="B5" s="77" t="s">
        <v>55</v>
      </c>
      <c r="C5" s="67" t="s">
        <v>79</v>
      </c>
      <c r="D5" s="96" t="s">
        <v>98</v>
      </c>
      <c r="E5" s="40" t="s">
        <v>115</v>
      </c>
      <c r="F5" s="40" t="s">
        <v>126</v>
      </c>
      <c r="G5" s="86" t="s">
        <v>55</v>
      </c>
      <c r="H5" s="40" t="s">
        <v>148</v>
      </c>
      <c r="I5" s="40" t="s">
        <v>160</v>
      </c>
      <c r="J5" s="209" t="s">
        <v>100</v>
      </c>
      <c r="AME5" s="37"/>
      <c r="AMF5" s="37"/>
      <c r="AMG5" s="37"/>
      <c r="AMH5" s="37"/>
      <c r="AMI5" s="37"/>
      <c r="AMJ5" s="37"/>
    </row>
    <row r="6" spans="1:1024" s="207" customFormat="1" ht="26.1" customHeight="1" x14ac:dyDescent="0.35">
      <c r="A6" s="34" t="s">
        <v>26</v>
      </c>
      <c r="B6" s="82" t="s">
        <v>56</v>
      </c>
      <c r="C6" s="91" t="s">
        <v>81</v>
      </c>
      <c r="D6" s="86" t="s">
        <v>100</v>
      </c>
      <c r="E6" s="38" t="s">
        <v>28</v>
      </c>
      <c r="F6" s="61" t="s">
        <v>83</v>
      </c>
      <c r="G6" s="86" t="s">
        <v>137</v>
      </c>
      <c r="H6" s="38" t="s">
        <v>58</v>
      </c>
      <c r="I6" s="40" t="s">
        <v>162</v>
      </c>
      <c r="J6" s="209" t="s">
        <v>172</v>
      </c>
      <c r="AME6" s="37"/>
      <c r="AMF6" s="37"/>
      <c r="AMG6" s="37"/>
      <c r="AMH6" s="37"/>
      <c r="AMI6" s="37"/>
      <c r="AMJ6" s="37"/>
    </row>
    <row r="7" spans="1:1024" s="207" customFormat="1" ht="12.75" customHeight="1" x14ac:dyDescent="0.35">
      <c r="A7" s="38" t="s">
        <v>28</v>
      </c>
      <c r="B7" s="38" t="s">
        <v>58</v>
      </c>
      <c r="C7" s="61" t="s">
        <v>83</v>
      </c>
      <c r="D7" s="61" t="s">
        <v>102</v>
      </c>
      <c r="E7" s="61"/>
      <c r="F7" s="61"/>
      <c r="G7" s="61" t="s">
        <v>102</v>
      </c>
      <c r="H7" s="61"/>
      <c r="I7" s="61" t="s">
        <v>83</v>
      </c>
      <c r="J7" s="209" t="s">
        <v>28</v>
      </c>
      <c r="AME7" s="37"/>
      <c r="AMF7" s="37"/>
      <c r="AMG7" s="37"/>
      <c r="AMH7" s="37"/>
      <c r="AMI7" s="37"/>
      <c r="AMJ7" s="37"/>
    </row>
    <row r="8" spans="1:1024" s="207" customFormat="1" ht="12.75" customHeight="1" x14ac:dyDescent="0.35">
      <c r="A8" s="210" t="s">
        <v>33</v>
      </c>
      <c r="B8" s="210" t="s">
        <v>33</v>
      </c>
      <c r="C8" s="210" t="s">
        <v>33</v>
      </c>
      <c r="D8" s="210" t="s">
        <v>33</v>
      </c>
      <c r="E8" s="210" t="s">
        <v>33</v>
      </c>
      <c r="F8" s="210" t="s">
        <v>33</v>
      </c>
      <c r="G8" s="210" t="s">
        <v>33</v>
      </c>
      <c r="H8" s="210" t="s">
        <v>33</v>
      </c>
      <c r="I8" s="210" t="s">
        <v>33</v>
      </c>
      <c r="J8" s="210" t="s">
        <v>33</v>
      </c>
      <c r="AME8" s="37"/>
      <c r="AMF8" s="37"/>
      <c r="AMG8" s="37"/>
      <c r="AMH8" s="37"/>
      <c r="AMI8" s="37"/>
      <c r="AMJ8" s="37"/>
    </row>
    <row r="9" spans="1:1024" s="207" customFormat="1" ht="41.75" customHeight="1" x14ac:dyDescent="0.35">
      <c r="A9" s="77" t="s">
        <v>273</v>
      </c>
      <c r="B9" s="77" t="s">
        <v>61</v>
      </c>
      <c r="C9" s="77" t="s">
        <v>84</v>
      </c>
      <c r="D9" s="77" t="s">
        <v>104</v>
      </c>
      <c r="E9" s="67" t="s">
        <v>49</v>
      </c>
      <c r="F9" s="86" t="s">
        <v>127</v>
      </c>
      <c r="G9" s="77" t="s">
        <v>138</v>
      </c>
      <c r="H9" s="77" t="s">
        <v>273</v>
      </c>
      <c r="I9" s="77" t="s">
        <v>84</v>
      </c>
      <c r="J9" s="209" t="s">
        <v>255</v>
      </c>
      <c r="AME9" s="37"/>
      <c r="AMF9" s="37"/>
      <c r="AMG9" s="37"/>
      <c r="AMH9" s="37"/>
      <c r="AMI9" s="37"/>
      <c r="AMJ9" s="37"/>
    </row>
    <row r="10" spans="1:1024" s="207" customFormat="1" ht="12.75" customHeight="1" x14ac:dyDescent="0.35">
      <c r="A10" s="38"/>
      <c r="B10" s="77" t="s">
        <v>63</v>
      </c>
      <c r="C10" s="61"/>
      <c r="D10" s="61"/>
      <c r="E10" s="61"/>
      <c r="F10" s="61"/>
      <c r="G10" s="61"/>
      <c r="H10" s="61"/>
      <c r="I10" s="61"/>
      <c r="J10" s="209"/>
      <c r="AME10" s="37"/>
      <c r="AMF10" s="37"/>
      <c r="AMG10" s="37"/>
      <c r="AMH10" s="37"/>
      <c r="AMI10" s="37"/>
      <c r="AMJ10" s="37"/>
    </row>
    <row r="11" spans="1:1024" s="207" customFormat="1" ht="12.75" customHeight="1" x14ac:dyDescent="0.35">
      <c r="A11" s="211" t="s">
        <v>274</v>
      </c>
      <c r="B11" s="211" t="s">
        <v>274</v>
      </c>
      <c r="C11" s="211" t="s">
        <v>274</v>
      </c>
      <c r="D11" s="211" t="s">
        <v>274</v>
      </c>
      <c r="E11" s="211" t="s">
        <v>274</v>
      </c>
      <c r="F11" s="211" t="s">
        <v>274</v>
      </c>
      <c r="G11" s="211" t="s">
        <v>274</v>
      </c>
      <c r="H11" s="211" t="s">
        <v>274</v>
      </c>
      <c r="I11" s="211" t="s">
        <v>274</v>
      </c>
      <c r="J11" s="211" t="s">
        <v>274</v>
      </c>
      <c r="AME11" s="37"/>
      <c r="AMF11" s="37"/>
      <c r="AMG11" s="37"/>
      <c r="AMH11" s="37"/>
      <c r="AMI11" s="37"/>
      <c r="AMJ11" s="37"/>
    </row>
    <row r="12" spans="1:1024" s="207" customFormat="1" ht="27.6" customHeight="1" x14ac:dyDescent="0.35">
      <c r="A12" s="53" t="s">
        <v>38</v>
      </c>
      <c r="B12" s="53" t="s">
        <v>64</v>
      </c>
      <c r="C12" s="59" t="s">
        <v>85</v>
      </c>
      <c r="D12" s="38" t="s">
        <v>105</v>
      </c>
      <c r="E12" s="86" t="s">
        <v>118</v>
      </c>
      <c r="F12" s="38" t="s">
        <v>139</v>
      </c>
      <c r="G12" s="53" t="s">
        <v>38</v>
      </c>
      <c r="H12" s="38" t="s">
        <v>105</v>
      </c>
      <c r="I12" s="96" t="s">
        <v>98</v>
      </c>
      <c r="J12" s="212" t="s">
        <v>70</v>
      </c>
      <c r="AME12" s="37"/>
      <c r="AMF12" s="37"/>
      <c r="AMG12" s="37"/>
      <c r="AMH12" s="37"/>
      <c r="AMI12" s="37"/>
      <c r="AMJ12" s="37"/>
    </row>
    <row r="13" spans="1:1024" s="207" customFormat="1" ht="23.1" customHeight="1" x14ac:dyDescent="0.35">
      <c r="A13" s="59" t="s">
        <v>40</v>
      </c>
      <c r="B13" s="59" t="s">
        <v>65</v>
      </c>
      <c r="C13" s="61" t="s">
        <v>86</v>
      </c>
      <c r="D13" s="61" t="s">
        <v>107</v>
      </c>
      <c r="E13" s="61" t="s">
        <v>119</v>
      </c>
      <c r="F13" s="61" t="s">
        <v>128</v>
      </c>
      <c r="G13" s="61" t="s">
        <v>140</v>
      </c>
      <c r="H13" s="59" t="s">
        <v>151</v>
      </c>
      <c r="I13" s="59" t="s">
        <v>163</v>
      </c>
      <c r="J13" s="213" t="s">
        <v>173</v>
      </c>
      <c r="AME13" s="37"/>
      <c r="AMF13" s="37"/>
      <c r="AMG13" s="37"/>
      <c r="AMH13" s="37"/>
      <c r="AMI13" s="37"/>
      <c r="AMJ13" s="37"/>
    </row>
    <row r="14" spans="1:1024" s="207" customFormat="1" ht="12.75" customHeight="1" x14ac:dyDescent="0.35">
      <c r="A14" s="61" t="s">
        <v>41</v>
      </c>
      <c r="B14" s="40" t="s">
        <v>222</v>
      </c>
      <c r="C14" s="86" t="s">
        <v>87</v>
      </c>
      <c r="D14" s="61" t="s">
        <v>108</v>
      </c>
      <c r="E14" s="34" t="s">
        <v>120</v>
      </c>
      <c r="F14" s="109" t="s">
        <v>130</v>
      </c>
      <c r="G14" s="61" t="s">
        <v>141</v>
      </c>
      <c r="H14" s="40" t="s">
        <v>153</v>
      </c>
      <c r="I14" s="61" t="s">
        <v>252</v>
      </c>
      <c r="J14" s="209" t="s">
        <v>174</v>
      </c>
      <c r="AME14" s="37"/>
      <c r="AMF14" s="37"/>
      <c r="AMG14" s="37"/>
      <c r="AMH14" s="37"/>
      <c r="AMI14" s="37"/>
      <c r="AMJ14" s="37"/>
    </row>
    <row r="15" spans="1:1024" s="207" customFormat="1" ht="28.35" customHeight="1" x14ac:dyDescent="0.35">
      <c r="A15" s="61" t="s">
        <v>42</v>
      </c>
      <c r="B15" s="61" t="s">
        <v>67</v>
      </c>
      <c r="C15" s="86" t="s">
        <v>88</v>
      </c>
      <c r="D15" s="86" t="s">
        <v>109</v>
      </c>
      <c r="E15" s="40" t="s">
        <v>74</v>
      </c>
      <c r="F15" s="40" t="s">
        <v>90</v>
      </c>
      <c r="G15" s="77" t="s">
        <v>142</v>
      </c>
      <c r="H15" s="86" t="s">
        <v>154</v>
      </c>
      <c r="I15" s="40" t="s">
        <v>165</v>
      </c>
      <c r="J15" s="214" t="s">
        <v>74</v>
      </c>
      <c r="AME15" s="37"/>
      <c r="AMF15" s="37"/>
      <c r="AMG15" s="37"/>
      <c r="AMH15" s="37"/>
      <c r="AMI15" s="37"/>
      <c r="AMJ15" s="37"/>
    </row>
    <row r="16" spans="1:1024" s="207" customFormat="1" ht="24.6" customHeight="1" x14ac:dyDescent="0.35">
      <c r="A16" s="61" t="s">
        <v>44</v>
      </c>
      <c r="B16" s="40" t="s">
        <v>69</v>
      </c>
      <c r="C16" s="40" t="s">
        <v>90</v>
      </c>
      <c r="D16" s="61" t="s">
        <v>44</v>
      </c>
      <c r="E16" s="40" t="s">
        <v>69</v>
      </c>
      <c r="F16" s="40"/>
      <c r="G16" s="61" t="s">
        <v>44</v>
      </c>
      <c r="H16" s="38"/>
      <c r="I16" s="40" t="s">
        <v>90</v>
      </c>
      <c r="J16" s="213" t="s">
        <v>44</v>
      </c>
      <c r="AME16" s="37"/>
      <c r="AMF16" s="37"/>
      <c r="AMG16" s="37"/>
      <c r="AMH16" s="37"/>
      <c r="AMI16" s="37"/>
      <c r="AMJ16" s="37"/>
    </row>
    <row r="17" spans="1:1024" s="207" customFormat="1" ht="12.75" customHeight="1" x14ac:dyDescent="0.35">
      <c r="A17" s="215" t="s">
        <v>275</v>
      </c>
      <c r="B17" s="215" t="s">
        <v>275</v>
      </c>
      <c r="C17" s="215" t="s">
        <v>275</v>
      </c>
      <c r="D17" s="215" t="s">
        <v>275</v>
      </c>
      <c r="E17" s="215" t="s">
        <v>275</v>
      </c>
      <c r="F17" s="215" t="s">
        <v>275</v>
      </c>
      <c r="G17" s="215" t="s">
        <v>275</v>
      </c>
      <c r="H17" s="215" t="s">
        <v>275</v>
      </c>
      <c r="I17" s="215" t="s">
        <v>275</v>
      </c>
      <c r="J17" s="215" t="s">
        <v>275</v>
      </c>
      <c r="AME17" s="37"/>
      <c r="AMF17" s="37"/>
      <c r="AMG17" s="37"/>
      <c r="AMH17" s="37"/>
      <c r="AMI17" s="37"/>
      <c r="AMJ17" s="37"/>
    </row>
    <row r="18" spans="1:1024" s="207" customFormat="1" ht="23.1" customHeight="1" x14ac:dyDescent="0.35">
      <c r="A18" s="67" t="s">
        <v>48</v>
      </c>
      <c r="B18" s="77" t="s">
        <v>70</v>
      </c>
      <c r="C18" s="53" t="s">
        <v>91</v>
      </c>
      <c r="D18" s="53" t="s">
        <v>64</v>
      </c>
      <c r="E18" s="40" t="s">
        <v>121</v>
      </c>
      <c r="F18" s="61" t="s">
        <v>131</v>
      </c>
      <c r="G18" s="59" t="s">
        <v>144</v>
      </c>
      <c r="H18" s="86" t="s">
        <v>118</v>
      </c>
      <c r="I18" s="40" t="s">
        <v>166</v>
      </c>
      <c r="J18" s="212" t="s">
        <v>38</v>
      </c>
      <c r="AME18" s="37"/>
      <c r="AMF18" s="37"/>
      <c r="AMG18" s="37"/>
      <c r="AMH18" s="37"/>
      <c r="AMI18" s="37"/>
      <c r="AMJ18" s="37"/>
    </row>
    <row r="19" spans="1:1024" s="207" customFormat="1" ht="29.1" customHeight="1" x14ac:dyDescent="0.35">
      <c r="A19" s="67" t="s">
        <v>49</v>
      </c>
      <c r="B19" s="86" t="s">
        <v>72</v>
      </c>
      <c r="C19" s="40" t="s">
        <v>92</v>
      </c>
      <c r="D19" s="61" t="s">
        <v>110</v>
      </c>
      <c r="E19" s="67" t="s">
        <v>122</v>
      </c>
      <c r="F19" s="40" t="s">
        <v>133</v>
      </c>
      <c r="G19" s="61" t="s">
        <v>145</v>
      </c>
      <c r="H19" s="40" t="s">
        <v>155</v>
      </c>
      <c r="I19" s="61" t="s">
        <v>102</v>
      </c>
      <c r="J19" s="209" t="s">
        <v>176</v>
      </c>
      <c r="AME19" s="37"/>
      <c r="AMF19" s="37"/>
      <c r="AMG19" s="37"/>
      <c r="AMH19" s="37"/>
      <c r="AMI19" s="37"/>
      <c r="AMJ19" s="37"/>
    </row>
    <row r="20" spans="1:1024" s="207" customFormat="1" ht="23.85" customHeight="1" x14ac:dyDescent="0.35">
      <c r="A20" s="109"/>
      <c r="B20" s="40" t="s">
        <v>74</v>
      </c>
      <c r="C20" s="34" t="s">
        <v>94</v>
      </c>
      <c r="D20" s="67" t="s">
        <v>49</v>
      </c>
      <c r="E20" s="86" t="s">
        <v>154</v>
      </c>
      <c r="F20" s="40" t="s">
        <v>134</v>
      </c>
      <c r="G20" s="67" t="s">
        <v>49</v>
      </c>
      <c r="H20" s="40" t="s">
        <v>156</v>
      </c>
      <c r="I20" s="109"/>
      <c r="J20" s="216" t="s">
        <v>178</v>
      </c>
      <c r="AME20" s="37"/>
      <c r="AMF20" s="37"/>
      <c r="AMG20" s="37"/>
      <c r="AMH20" s="37"/>
      <c r="AMI20" s="37"/>
      <c r="AMJ20" s="37"/>
    </row>
    <row r="21" spans="1:1024" s="207" customFormat="1" ht="12.75" customHeight="1" x14ac:dyDescent="0.35">
      <c r="A21" s="61"/>
      <c r="B21" s="40" t="s">
        <v>75</v>
      </c>
      <c r="C21" s="61"/>
      <c r="D21" s="61"/>
      <c r="E21" s="61"/>
      <c r="F21" s="61"/>
      <c r="G21" s="61"/>
      <c r="H21" s="40" t="s">
        <v>75</v>
      </c>
      <c r="I21" s="61"/>
      <c r="J21" s="217" t="s">
        <v>122</v>
      </c>
      <c r="AME21" s="37"/>
      <c r="AMF21" s="37"/>
      <c r="AMG21" s="37"/>
      <c r="AMH21" s="37"/>
      <c r="AMI21" s="37"/>
      <c r="AMJ21" s="37"/>
    </row>
    <row r="22" spans="1:1024" s="207" customFormat="1" ht="12.75" customHeight="1" x14ac:dyDescent="0.35">
      <c r="A22" s="61"/>
      <c r="B22" s="61"/>
      <c r="C22" s="61"/>
      <c r="D22" s="61"/>
      <c r="E22" s="61"/>
      <c r="F22" s="61"/>
      <c r="G22" s="61"/>
      <c r="H22" s="67" t="s">
        <v>157</v>
      </c>
      <c r="I22" s="61"/>
      <c r="J22" s="217"/>
      <c r="AME22" s="37"/>
      <c r="AMF22" s="37"/>
      <c r="AMG22" s="37"/>
      <c r="AMH22" s="37"/>
      <c r="AMI22" s="37"/>
      <c r="AMJ22" s="37"/>
    </row>
    <row r="23" spans="1:1024" s="58" customFormat="1" ht="13.15" x14ac:dyDescent="0.35">
      <c r="AME23" s="37"/>
      <c r="AMF23" s="37"/>
      <c r="AMG23" s="37"/>
      <c r="AMH23" s="37"/>
      <c r="AMI23" s="37"/>
      <c r="AMJ23" s="37"/>
    </row>
    <row r="24" spans="1:1024" s="58" customFormat="1" ht="13.15" x14ac:dyDescent="0.35">
      <c r="AME24" s="37"/>
      <c r="AMF24" s="37"/>
      <c r="AMG24" s="37"/>
      <c r="AMH24" s="37"/>
      <c r="AMI24" s="37"/>
      <c r="AMJ24" s="37"/>
    </row>
    <row r="25" spans="1:1024" s="58" customFormat="1" ht="13.15" x14ac:dyDescent="0.35">
      <c r="AME25" s="37"/>
      <c r="AMF25" s="37"/>
      <c r="AMG25" s="37"/>
      <c r="AMH25" s="37"/>
      <c r="AMI25" s="37"/>
      <c r="AMJ25" s="37"/>
    </row>
    <row r="26" spans="1:1024" s="58" customFormat="1" ht="13.15" x14ac:dyDescent="0.35">
      <c r="AME26" s="37"/>
      <c r="AMF26" s="37"/>
      <c r="AMG26" s="37"/>
      <c r="AMH26" s="37"/>
      <c r="AMI26" s="37"/>
      <c r="AMJ26" s="37"/>
    </row>
    <row r="27" spans="1:1024" s="58" customFormat="1" ht="13.15" x14ac:dyDescent="0.35">
      <c r="AME27" s="37"/>
      <c r="AMF27" s="37"/>
      <c r="AMG27" s="37"/>
      <c r="AMH27" s="37"/>
      <c r="AMI27" s="37"/>
      <c r="AMJ27" s="37"/>
    </row>
    <row r="28" spans="1:1024" s="58" customFormat="1" ht="13.15" x14ac:dyDescent="0.35">
      <c r="AME28" s="37"/>
      <c r="AMF28" s="37"/>
      <c r="AMG28" s="37"/>
      <c r="AMH28" s="37"/>
      <c r="AMI28" s="37"/>
      <c r="AMJ28" s="37"/>
    </row>
    <row r="29" spans="1:1024" s="58" customFormat="1" ht="13.15" x14ac:dyDescent="0.35">
      <c r="AME29" s="37"/>
      <c r="AMF29" s="37"/>
      <c r="AMG29" s="37"/>
      <c r="AMH29" s="37"/>
      <c r="AMI29" s="37"/>
      <c r="AMJ29" s="37"/>
    </row>
    <row r="30" spans="1:1024" s="58" customFormat="1" ht="13.15" x14ac:dyDescent="0.35">
      <c r="AME30" s="37"/>
      <c r="AMF30" s="37"/>
      <c r="AMG30" s="37"/>
      <c r="AMH30" s="37"/>
      <c r="AMI30" s="37"/>
      <c r="AMJ30" s="37"/>
    </row>
    <row r="31" spans="1:1024" s="58" customFormat="1" ht="13.15" x14ac:dyDescent="0.35">
      <c r="AME31" s="37"/>
      <c r="AMF31" s="37"/>
      <c r="AMG31" s="37"/>
      <c r="AMH31" s="37"/>
      <c r="AMI31" s="37"/>
      <c r="AMJ31" s="37"/>
    </row>
    <row r="32" spans="1:1024" s="58" customFormat="1" ht="13.15" x14ac:dyDescent="0.35">
      <c r="AME32" s="37"/>
      <c r="AMF32" s="37"/>
      <c r="AMG32" s="37"/>
      <c r="AMH32" s="37"/>
      <c r="AMI32" s="37"/>
      <c r="AMJ32" s="37"/>
    </row>
    <row r="33" spans="1019:1024" s="58" customFormat="1" ht="13.15" x14ac:dyDescent="0.35">
      <c r="AME33" s="37"/>
      <c r="AMF33" s="37"/>
      <c r="AMG33" s="37"/>
      <c r="AMH33" s="37"/>
      <c r="AMI33" s="37"/>
      <c r="AMJ33" s="37"/>
    </row>
    <row r="34" spans="1019:1024" s="58" customFormat="1" ht="13.15" x14ac:dyDescent="0.35">
      <c r="AME34" s="37"/>
      <c r="AMF34" s="37"/>
      <c r="AMG34" s="37"/>
      <c r="AMH34" s="37"/>
      <c r="AMI34" s="37"/>
      <c r="AMJ34" s="37"/>
    </row>
    <row r="35" spans="1019:1024" s="58" customFormat="1" ht="13.15" x14ac:dyDescent="0.35">
      <c r="AME35" s="37"/>
      <c r="AMF35" s="37"/>
      <c r="AMG35" s="37"/>
      <c r="AMH35" s="37"/>
      <c r="AMI35" s="37"/>
      <c r="AMJ35" s="37"/>
    </row>
    <row r="36" spans="1019:1024" s="58" customFormat="1" ht="13.15" x14ac:dyDescent="0.35">
      <c r="AME36" s="37"/>
      <c r="AMF36" s="37"/>
      <c r="AMG36" s="37"/>
      <c r="AMH36" s="37"/>
      <c r="AMI36" s="37"/>
      <c r="AMJ36" s="37"/>
    </row>
    <row r="37" spans="1019:1024" s="58" customFormat="1" ht="13.15" x14ac:dyDescent="0.35">
      <c r="AME37" s="37"/>
      <c r="AMF37" s="37"/>
      <c r="AMG37" s="37"/>
      <c r="AMH37" s="37"/>
      <c r="AMI37" s="37"/>
      <c r="AMJ37" s="37"/>
    </row>
    <row r="38" spans="1019:1024" s="58" customFormat="1" ht="13.15" x14ac:dyDescent="0.35">
      <c r="AME38" s="37"/>
      <c r="AMF38" s="37"/>
      <c r="AMG38" s="37"/>
      <c r="AMH38" s="37"/>
      <c r="AMI38" s="37"/>
      <c r="AMJ38" s="37"/>
    </row>
    <row r="39" spans="1019:1024" s="218" customFormat="1" ht="13.15" x14ac:dyDescent="0.4">
      <c r="AME39"/>
      <c r="AMF39"/>
      <c r="AMG39"/>
      <c r="AMH39"/>
      <c r="AMI39"/>
      <c r="AMJ39"/>
    </row>
    <row r="40" spans="1019:1024" s="218" customFormat="1" ht="13.15" x14ac:dyDescent="0.4">
      <c r="AME40"/>
      <c r="AMF40"/>
      <c r="AMG40"/>
      <c r="AMH40"/>
      <c r="AMI40"/>
      <c r="AMJ40"/>
    </row>
    <row r="41" spans="1019:1024" s="218" customFormat="1" ht="13.15" x14ac:dyDescent="0.4">
      <c r="AME41"/>
      <c r="AMF41"/>
      <c r="AMG41"/>
      <c r="AMH41"/>
      <c r="AMI41"/>
      <c r="AMJ41"/>
    </row>
    <row r="42" spans="1019:1024" s="218" customFormat="1" ht="13.15" x14ac:dyDescent="0.4">
      <c r="AME42"/>
      <c r="AMF42"/>
      <c r="AMG42"/>
      <c r="AMH42"/>
      <c r="AMI42"/>
      <c r="AMJ42"/>
    </row>
    <row r="43" spans="1019:1024" s="218" customFormat="1" ht="13.15" x14ac:dyDescent="0.4">
      <c r="AME43"/>
      <c r="AMF43"/>
      <c r="AMG43"/>
      <c r="AMH43"/>
      <c r="AMI43"/>
      <c r="AMJ43"/>
    </row>
    <row r="44" spans="1019:1024" s="218" customFormat="1" ht="13.15" x14ac:dyDescent="0.4">
      <c r="AME44"/>
      <c r="AMF44"/>
      <c r="AMG44"/>
      <c r="AMH44"/>
      <c r="AMI44"/>
      <c r="AMJ44"/>
    </row>
    <row r="45" spans="1019:1024" s="218" customFormat="1" ht="13.15" x14ac:dyDescent="0.4">
      <c r="AME45"/>
      <c r="AMF45"/>
      <c r="AMG45"/>
      <c r="AMH45"/>
      <c r="AMI45"/>
      <c r="AMJ45"/>
    </row>
    <row r="46" spans="1019:1024" s="218" customFormat="1" ht="13.15" x14ac:dyDescent="0.4">
      <c r="AME46"/>
      <c r="AMF46"/>
      <c r="AMG46"/>
      <c r="AMH46"/>
      <c r="AMI46"/>
      <c r="AMJ46"/>
    </row>
    <row r="47" spans="1019:1024" s="218" customFormat="1" ht="13.15" x14ac:dyDescent="0.4">
      <c r="AME47"/>
      <c r="AMF47"/>
      <c r="AMG47"/>
      <c r="AMH47"/>
      <c r="AMI47"/>
      <c r="AMJ47"/>
    </row>
    <row r="48" spans="1019:1024" s="218" customFormat="1" ht="13.15" x14ac:dyDescent="0.4">
      <c r="AME48"/>
      <c r="AMF48"/>
      <c r="AMG48"/>
      <c r="AMH48"/>
      <c r="AMI48"/>
      <c r="AMJ48"/>
    </row>
    <row r="49" spans="1019:1024" s="218" customFormat="1" ht="13.15" x14ac:dyDescent="0.4">
      <c r="AME49"/>
      <c r="AMF49"/>
      <c r="AMG49"/>
      <c r="AMH49"/>
      <c r="AMI49"/>
      <c r="AMJ49"/>
    </row>
    <row r="50" spans="1019:1024" s="218" customFormat="1" ht="13.15" x14ac:dyDescent="0.4">
      <c r="AME50"/>
      <c r="AMF50"/>
      <c r="AMG50"/>
      <c r="AMH50"/>
      <c r="AMI50"/>
      <c r="AMJ50"/>
    </row>
    <row r="51" spans="1019:1024" s="218" customFormat="1" ht="13.15" x14ac:dyDescent="0.4">
      <c r="AME51"/>
      <c r="AMF51"/>
      <c r="AMG51"/>
      <c r="AMH51"/>
      <c r="AMI51"/>
      <c r="AMJ51"/>
    </row>
    <row r="52" spans="1019:1024" s="218" customFormat="1" ht="13.15" x14ac:dyDescent="0.4">
      <c r="AME52"/>
      <c r="AMF52"/>
      <c r="AMG52"/>
      <c r="AMH52"/>
      <c r="AMI52"/>
      <c r="AMJ52"/>
    </row>
    <row r="53" spans="1019:1024" s="218" customFormat="1" ht="13.15" x14ac:dyDescent="0.4">
      <c r="AME53"/>
      <c r="AMF53"/>
      <c r="AMG53"/>
      <c r="AMH53"/>
      <c r="AMI53"/>
      <c r="AMJ53"/>
    </row>
    <row r="54" spans="1019:1024" s="218" customFormat="1" ht="13.15" x14ac:dyDescent="0.4">
      <c r="AME54"/>
      <c r="AMF54"/>
      <c r="AMG54"/>
      <c r="AMH54"/>
      <c r="AMI54"/>
      <c r="AMJ54"/>
    </row>
    <row r="55" spans="1019:1024" s="218" customFormat="1" ht="13.15" x14ac:dyDescent="0.4">
      <c r="AME55"/>
      <c r="AMF55"/>
      <c r="AMG55"/>
      <c r="AMH55"/>
      <c r="AMI55"/>
      <c r="AMJ55"/>
    </row>
    <row r="56" spans="1019:1024" s="218" customFormat="1" ht="13.15" x14ac:dyDescent="0.4">
      <c r="AME56"/>
      <c r="AMF56"/>
      <c r="AMG56"/>
      <c r="AMH56"/>
      <c r="AMI56"/>
      <c r="AMJ56"/>
    </row>
    <row r="57" spans="1019:1024" s="218" customFormat="1" ht="13.15" x14ac:dyDescent="0.4">
      <c r="AME57"/>
      <c r="AMF57"/>
      <c r="AMG57"/>
      <c r="AMH57"/>
      <c r="AMI57"/>
      <c r="AMJ57"/>
    </row>
    <row r="58" spans="1019:1024" s="218" customFormat="1" ht="13.15" x14ac:dyDescent="0.4">
      <c r="AME58"/>
      <c r="AMF58"/>
      <c r="AMG58"/>
      <c r="AMH58"/>
      <c r="AMI58"/>
      <c r="AMJ58"/>
    </row>
    <row r="59" spans="1019:1024" s="218" customFormat="1" ht="13.15" x14ac:dyDescent="0.4">
      <c r="AME59"/>
      <c r="AMF59"/>
      <c r="AMG59"/>
      <c r="AMH59"/>
      <c r="AMI59"/>
      <c r="AMJ59"/>
    </row>
    <row r="60" spans="1019:1024" s="218" customFormat="1" ht="13.15" x14ac:dyDescent="0.4">
      <c r="AME60"/>
      <c r="AMF60"/>
      <c r="AMG60"/>
      <c r="AMH60"/>
      <c r="AMI60"/>
      <c r="AMJ60"/>
    </row>
    <row r="61" spans="1019:1024" s="218" customFormat="1" ht="13.15" x14ac:dyDescent="0.4">
      <c r="AME61"/>
      <c r="AMF61"/>
      <c r="AMG61"/>
      <c r="AMH61"/>
      <c r="AMI61"/>
      <c r="AMJ61"/>
    </row>
    <row r="62" spans="1019:1024" s="218" customFormat="1" ht="13.15" x14ac:dyDescent="0.4">
      <c r="AME62"/>
      <c r="AMF62"/>
      <c r="AMG62"/>
      <c r="AMH62"/>
      <c r="AMI62"/>
      <c r="AMJ62"/>
    </row>
    <row r="63" spans="1019:1024" s="218" customFormat="1" ht="13.15" x14ac:dyDescent="0.4">
      <c r="AME63"/>
      <c r="AMF63"/>
      <c r="AMG63"/>
      <c r="AMH63"/>
      <c r="AMI63"/>
      <c r="AMJ63"/>
    </row>
    <row r="64" spans="1019:1024" s="218" customFormat="1" ht="13.15" x14ac:dyDescent="0.4">
      <c r="AME64"/>
      <c r="AMF64"/>
      <c r="AMG64"/>
      <c r="AMH64"/>
      <c r="AMI64"/>
      <c r="AMJ64"/>
    </row>
  </sheetData>
  <mergeCells count="1">
    <mergeCell ref="A1:J1"/>
  </mergeCells>
  <pageMargins left="0.7" right="0.7" top="0.75" bottom="0.75" header="0.511811023622047" footer="0.511811023622047"/>
  <pageSetup paperSize="9" scale="83" fitToWidth="2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20"/>
  <sheetViews>
    <sheetView tabSelected="1" view="pageBreakPreview" zoomScale="60" zoomScaleNormal="100" workbookViewId="0">
      <selection activeCell="I11" sqref="I11"/>
    </sheetView>
  </sheetViews>
  <sheetFormatPr defaultColWidth="9.33203125" defaultRowHeight="12.75" x14ac:dyDescent="0.35"/>
  <cols>
    <col min="14" max="14" width="10.1328125" customWidth="1"/>
  </cols>
  <sheetData>
    <row r="1" spans="1:15" s="195" customFormat="1" ht="15" customHeight="1" x14ac:dyDescent="0.4">
      <c r="A1" s="19"/>
      <c r="B1" s="19"/>
      <c r="C1" s="19"/>
      <c r="D1" s="19"/>
      <c r="E1" s="19"/>
      <c r="F1" s="19"/>
      <c r="G1" s="19"/>
      <c r="H1" s="19"/>
      <c r="I1" s="19"/>
      <c r="J1" s="19"/>
      <c r="K1" s="230" t="s">
        <v>276</v>
      </c>
      <c r="L1" s="230"/>
      <c r="M1" s="230"/>
      <c r="N1" s="230"/>
      <c r="O1" s="219"/>
    </row>
    <row r="2" spans="1:15" s="195" customFormat="1" ht="15" customHeight="1" x14ac:dyDescent="0.4">
      <c r="A2" s="231" t="s">
        <v>277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15" s="195" customFormat="1" ht="18" customHeight="1" x14ac:dyDescent="0.4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</row>
    <row r="4" spans="1:15" s="195" customFormat="1" ht="18" customHeight="1" x14ac:dyDescent="0.4">
      <c r="A4" s="232"/>
      <c r="B4" s="232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5" s="195" customFormat="1" ht="18" customHeight="1" x14ac:dyDescent="0.4">
      <c r="A5" s="233" t="s">
        <v>278</v>
      </c>
      <c r="B5" s="233"/>
      <c r="C5" s="225" t="s">
        <v>8</v>
      </c>
      <c r="D5" s="225"/>
      <c r="E5" s="225"/>
      <c r="F5" s="225" t="s">
        <v>9</v>
      </c>
      <c r="G5" s="225" t="s">
        <v>10</v>
      </c>
      <c r="H5" s="225"/>
      <c r="I5" s="225"/>
      <c r="J5" s="225"/>
      <c r="K5" s="225" t="s">
        <v>11</v>
      </c>
      <c r="L5" s="225"/>
      <c r="M5" s="225"/>
      <c r="N5" s="225"/>
    </row>
    <row r="6" spans="1:15" s="195" customFormat="1" ht="18" customHeight="1" x14ac:dyDescent="0.4">
      <c r="A6" s="233"/>
      <c r="B6" s="233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</row>
    <row r="7" spans="1:15" s="195" customFormat="1" ht="27" customHeight="1" x14ac:dyDescent="0.4">
      <c r="A7" s="233"/>
      <c r="B7" s="233"/>
      <c r="C7" s="194" t="s">
        <v>12</v>
      </c>
      <c r="D7" s="194" t="s">
        <v>13</v>
      </c>
      <c r="E7" s="194" t="s">
        <v>14</v>
      </c>
      <c r="F7" s="225"/>
      <c r="G7" s="194" t="s">
        <v>279</v>
      </c>
      <c r="H7" s="194" t="s">
        <v>16</v>
      </c>
      <c r="I7" s="194" t="s">
        <v>17</v>
      </c>
      <c r="J7" s="194" t="s">
        <v>18</v>
      </c>
      <c r="K7" s="194" t="s">
        <v>19</v>
      </c>
      <c r="L7" s="194" t="s">
        <v>20</v>
      </c>
      <c r="M7" s="194" t="s">
        <v>21</v>
      </c>
      <c r="N7" s="194" t="s">
        <v>22</v>
      </c>
    </row>
    <row r="8" spans="1:15" s="18" customFormat="1" ht="18" customHeight="1" x14ac:dyDescent="0.35">
      <c r="A8" s="234" t="s">
        <v>280</v>
      </c>
      <c r="B8" s="234"/>
      <c r="C8" s="194">
        <v>0.4</v>
      </c>
      <c r="D8" s="194">
        <v>0.4</v>
      </c>
      <c r="E8" s="194">
        <v>9.8000000000000007</v>
      </c>
      <c r="F8" s="220">
        <v>47</v>
      </c>
      <c r="G8" s="194">
        <v>0.03</v>
      </c>
      <c r="H8" s="194">
        <v>10</v>
      </c>
      <c r="I8" s="194">
        <v>0</v>
      </c>
      <c r="J8" s="194">
        <v>0.2</v>
      </c>
      <c r="K8" s="194">
        <v>16</v>
      </c>
      <c r="L8" s="194">
        <v>11</v>
      </c>
      <c r="M8" s="194">
        <v>9</v>
      </c>
      <c r="N8" s="194">
        <v>2.2000000000000002</v>
      </c>
    </row>
    <row r="9" spans="1:15" s="195" customFormat="1" ht="18" customHeight="1" x14ac:dyDescent="0.4">
      <c r="A9" s="235" t="s">
        <v>281</v>
      </c>
      <c r="B9" s="235"/>
      <c r="C9" s="194">
        <v>0.4</v>
      </c>
      <c r="D9" s="194">
        <v>0.3</v>
      </c>
      <c r="E9" s="194">
        <v>10.3</v>
      </c>
      <c r="F9" s="220">
        <v>47</v>
      </c>
      <c r="G9" s="194">
        <v>0.02</v>
      </c>
      <c r="H9" s="194">
        <v>5</v>
      </c>
      <c r="I9" s="194">
        <v>0</v>
      </c>
      <c r="J9" s="194">
        <v>0.4</v>
      </c>
      <c r="K9" s="194">
        <v>19</v>
      </c>
      <c r="L9" s="194">
        <v>16</v>
      </c>
      <c r="M9" s="194">
        <v>12</v>
      </c>
      <c r="N9" s="194">
        <v>2.2999999999999998</v>
      </c>
    </row>
    <row r="10" spans="1:15" s="195" customFormat="1" ht="18" customHeight="1" x14ac:dyDescent="0.4">
      <c r="A10" s="235" t="s">
        <v>282</v>
      </c>
      <c r="B10" s="235"/>
      <c r="C10" s="194">
        <v>0.9</v>
      </c>
      <c r="D10" s="194">
        <v>0.2</v>
      </c>
      <c r="E10" s="194">
        <v>8.1</v>
      </c>
      <c r="F10" s="220">
        <v>43</v>
      </c>
      <c r="G10" s="194">
        <v>0.04</v>
      </c>
      <c r="H10" s="194">
        <v>60</v>
      </c>
      <c r="I10" s="194">
        <v>0</v>
      </c>
      <c r="J10" s="194">
        <v>0.2</v>
      </c>
      <c r="K10" s="194">
        <v>34</v>
      </c>
      <c r="L10" s="194">
        <v>23</v>
      </c>
      <c r="M10" s="194">
        <v>13</v>
      </c>
      <c r="N10" s="194">
        <v>0.3</v>
      </c>
    </row>
    <row r="11" spans="1:15" s="195" customFormat="1" ht="18" customHeight="1" x14ac:dyDescent="0.4">
      <c r="A11" s="235" t="s">
        <v>283</v>
      </c>
      <c r="B11" s="235"/>
      <c r="C11" s="194">
        <v>0.8</v>
      </c>
      <c r="D11" s="194">
        <v>0.2</v>
      </c>
      <c r="E11" s="194">
        <v>7.5</v>
      </c>
      <c r="F11" s="220">
        <v>38</v>
      </c>
      <c r="G11" s="194">
        <v>0.06</v>
      </c>
      <c r="H11" s="194">
        <v>38</v>
      </c>
      <c r="I11" s="194">
        <v>0</v>
      </c>
      <c r="J11" s="194">
        <v>0.2</v>
      </c>
      <c r="K11" s="194">
        <v>35</v>
      </c>
      <c r="L11" s="194">
        <v>17</v>
      </c>
      <c r="M11" s="194">
        <v>11</v>
      </c>
      <c r="N11" s="194">
        <v>0.1</v>
      </c>
    </row>
    <row r="12" spans="1:15" s="195" customFormat="1" ht="18" customHeight="1" x14ac:dyDescent="0.4">
      <c r="A12" s="235" t="s">
        <v>284</v>
      </c>
      <c r="B12" s="235"/>
      <c r="C12" s="194">
        <v>1.5</v>
      </c>
      <c r="D12" s="194">
        <v>0.5</v>
      </c>
      <c r="E12" s="194">
        <v>21</v>
      </c>
      <c r="F12" s="220">
        <v>96</v>
      </c>
      <c r="G12" s="194">
        <v>0.04</v>
      </c>
      <c r="H12" s="194">
        <v>10</v>
      </c>
      <c r="I12" s="194">
        <v>0</v>
      </c>
      <c r="J12" s="194">
        <v>0.4</v>
      </c>
      <c r="K12" s="194">
        <v>8</v>
      </c>
      <c r="L12" s="194">
        <v>28</v>
      </c>
      <c r="M12" s="194">
        <v>42</v>
      </c>
      <c r="N12" s="194">
        <v>0.6</v>
      </c>
    </row>
    <row r="13" spans="1:15" s="195" customFormat="1" ht="18" customHeight="1" x14ac:dyDescent="0.4">
      <c r="A13" s="235" t="s">
        <v>285</v>
      </c>
      <c r="B13" s="235"/>
      <c r="C13" s="194">
        <v>0.8</v>
      </c>
      <c r="D13" s="194">
        <v>0.3</v>
      </c>
      <c r="E13" s="194">
        <v>9.6</v>
      </c>
      <c r="F13" s="220">
        <v>49</v>
      </c>
      <c r="G13" s="194">
        <v>0.06</v>
      </c>
      <c r="H13" s="194">
        <v>10</v>
      </c>
      <c r="I13" s="194">
        <v>0</v>
      </c>
      <c r="J13" s="194">
        <v>0.6</v>
      </c>
      <c r="K13" s="194">
        <v>20</v>
      </c>
      <c r="L13" s="194">
        <v>20</v>
      </c>
      <c r="M13" s="194">
        <v>9</v>
      </c>
      <c r="N13" s="194">
        <v>0.5</v>
      </c>
    </row>
    <row r="14" spans="1:15" s="19" customFormat="1" ht="18" customHeight="1" x14ac:dyDescent="0.4">
      <c r="A14" s="236" t="s">
        <v>286</v>
      </c>
      <c r="B14" s="236"/>
      <c r="C14" s="194">
        <v>0.6</v>
      </c>
      <c r="D14" s="194">
        <v>0.6</v>
      </c>
      <c r="E14" s="194">
        <v>15.4</v>
      </c>
      <c r="F14" s="220">
        <v>72</v>
      </c>
      <c r="G14" s="194">
        <v>0.05</v>
      </c>
      <c r="H14" s="194">
        <v>6</v>
      </c>
      <c r="I14" s="194">
        <v>0</v>
      </c>
      <c r="J14" s="194">
        <v>0.4</v>
      </c>
      <c r="K14" s="194">
        <v>30</v>
      </c>
      <c r="L14" s="194">
        <v>22</v>
      </c>
      <c r="M14" s="194">
        <v>17</v>
      </c>
      <c r="N14" s="194">
        <v>0.6</v>
      </c>
    </row>
    <row r="15" spans="1:15" s="19" customFormat="1" ht="18" customHeight="1" x14ac:dyDescent="0.4">
      <c r="A15" s="236" t="s">
        <v>287</v>
      </c>
      <c r="B15" s="236"/>
      <c r="C15" s="194">
        <v>0.8</v>
      </c>
      <c r="D15" s="194">
        <v>0.4</v>
      </c>
      <c r="E15" s="194">
        <v>7.5</v>
      </c>
      <c r="F15" s="220">
        <v>41</v>
      </c>
      <c r="G15" s="194">
        <v>0.03</v>
      </c>
      <c r="H15" s="194">
        <v>60</v>
      </c>
      <c r="I15" s="194">
        <v>0</v>
      </c>
      <c r="J15" s="194">
        <v>0.5</v>
      </c>
      <c r="K15" s="194">
        <v>40</v>
      </c>
      <c r="L15" s="194">
        <v>23</v>
      </c>
      <c r="M15" s="194">
        <v>18</v>
      </c>
      <c r="N15" s="194">
        <v>1.2</v>
      </c>
    </row>
    <row r="16" spans="1:15" s="195" customFormat="1" ht="18" customHeight="1" x14ac:dyDescent="0.4">
      <c r="A16" s="234" t="s">
        <v>288</v>
      </c>
      <c r="B16" s="234"/>
      <c r="C16" s="194">
        <v>0.8</v>
      </c>
      <c r="D16" s="194">
        <v>0.2</v>
      </c>
      <c r="E16" s="194">
        <v>10.6</v>
      </c>
      <c r="F16" s="220">
        <v>52</v>
      </c>
      <c r="G16" s="194">
        <v>0.03</v>
      </c>
      <c r="H16" s="194">
        <v>15</v>
      </c>
      <c r="I16" s="194">
        <v>0</v>
      </c>
      <c r="J16" s="194">
        <v>0.3</v>
      </c>
      <c r="K16" s="194">
        <v>37</v>
      </c>
      <c r="L16" s="194">
        <v>30</v>
      </c>
      <c r="M16" s="194">
        <v>26</v>
      </c>
      <c r="N16" s="194">
        <v>0.5</v>
      </c>
    </row>
    <row r="17" spans="1:14" s="18" customFormat="1" ht="18" customHeight="1" x14ac:dyDescent="0.35">
      <c r="A17" s="234" t="s">
        <v>289</v>
      </c>
      <c r="B17" s="234"/>
      <c r="C17" s="194">
        <v>1.1000000000000001</v>
      </c>
      <c r="D17" s="194">
        <v>0.4</v>
      </c>
      <c r="E17" s="194">
        <v>10.6</v>
      </c>
      <c r="F17" s="220">
        <v>52</v>
      </c>
      <c r="G17" s="194">
        <v>0.01</v>
      </c>
      <c r="H17" s="194">
        <v>15</v>
      </c>
      <c r="I17" s="194">
        <v>0</v>
      </c>
      <c r="J17" s="194">
        <v>0.3</v>
      </c>
      <c r="K17" s="194">
        <v>33</v>
      </c>
      <c r="L17" s="194">
        <v>28</v>
      </c>
      <c r="M17" s="194">
        <v>24</v>
      </c>
      <c r="N17" s="194">
        <v>1.8</v>
      </c>
    </row>
    <row r="18" spans="1:14" s="19" customFormat="1" ht="18" customHeight="1" x14ac:dyDescent="0.4">
      <c r="A18" s="236" t="s">
        <v>290</v>
      </c>
      <c r="B18" s="236"/>
      <c r="C18" s="194">
        <v>0.2</v>
      </c>
      <c r="D18" s="194">
        <v>0.1</v>
      </c>
      <c r="E18" s="194">
        <v>7.9</v>
      </c>
      <c r="F18" s="220">
        <v>34</v>
      </c>
      <c r="G18" s="194">
        <v>0.02</v>
      </c>
      <c r="H18" s="194">
        <v>13</v>
      </c>
      <c r="I18" s="194">
        <v>0</v>
      </c>
      <c r="J18" s="194">
        <v>0.3</v>
      </c>
      <c r="K18" s="194">
        <v>27</v>
      </c>
      <c r="L18" s="194">
        <v>25</v>
      </c>
      <c r="M18" s="194">
        <v>21</v>
      </c>
      <c r="N18" s="194">
        <v>1.9</v>
      </c>
    </row>
    <row r="19" spans="1:14" s="195" customFormat="1" ht="18" customHeight="1" x14ac:dyDescent="0.4">
      <c r="A19" s="234" t="s">
        <v>291</v>
      </c>
      <c r="B19" s="234"/>
      <c r="C19" s="194">
        <v>0.9</v>
      </c>
      <c r="D19" s="194">
        <v>0.1</v>
      </c>
      <c r="E19" s="194">
        <v>9</v>
      </c>
      <c r="F19" s="220">
        <v>44</v>
      </c>
      <c r="G19" s="194">
        <v>0.03</v>
      </c>
      <c r="H19" s="194">
        <v>10</v>
      </c>
      <c r="I19" s="194">
        <v>0</v>
      </c>
      <c r="J19" s="194">
        <v>1.1000000000000001</v>
      </c>
      <c r="K19" s="194">
        <v>28</v>
      </c>
      <c r="L19" s="194">
        <v>26</v>
      </c>
      <c r="M19" s="194">
        <v>8</v>
      </c>
      <c r="N19" s="194">
        <v>0.7</v>
      </c>
    </row>
    <row r="20" spans="1:14" s="195" customFormat="1" ht="18" customHeight="1" x14ac:dyDescent="0.4">
      <c r="A20" s="234" t="s">
        <v>292</v>
      </c>
      <c r="B20" s="234"/>
      <c r="C20" s="194">
        <v>0.9</v>
      </c>
      <c r="D20" s="194">
        <v>0.1</v>
      </c>
      <c r="E20" s="194">
        <v>9.5</v>
      </c>
      <c r="F20" s="220">
        <v>45</v>
      </c>
      <c r="G20" s="194">
        <v>0.04</v>
      </c>
      <c r="H20" s="194">
        <v>10</v>
      </c>
      <c r="I20" s="194">
        <v>0</v>
      </c>
      <c r="J20" s="194">
        <v>1.1000000000000001</v>
      </c>
      <c r="K20" s="194">
        <v>20</v>
      </c>
      <c r="L20" s="194">
        <v>34</v>
      </c>
      <c r="M20" s="194">
        <v>16</v>
      </c>
      <c r="N20" s="194">
        <v>0.6</v>
      </c>
    </row>
  </sheetData>
  <mergeCells count="21">
    <mergeCell ref="A18:B18"/>
    <mergeCell ref="A19:B19"/>
    <mergeCell ref="A20:B20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K1:N1"/>
    <mergeCell ref="A2:N3"/>
    <mergeCell ref="A4:B4"/>
    <mergeCell ref="A5:B7"/>
    <mergeCell ref="C5:E6"/>
    <mergeCell ref="F5:F7"/>
    <mergeCell ref="G5:J6"/>
    <mergeCell ref="K5:N6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3</vt:i4>
      </vt:variant>
    </vt:vector>
  </HeadingPairs>
  <TitlesOfParts>
    <vt:vector size="17" baseType="lpstr">
      <vt:lpstr>День1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ведомость контроля</vt:lpstr>
      <vt:lpstr>итого (среднее значение)</vt:lpstr>
      <vt:lpstr>таблица повторов блюд</vt:lpstr>
      <vt:lpstr>приложение 1</vt:lpstr>
      <vt:lpstr>'День 4'!Область_печати</vt:lpstr>
      <vt:lpstr>'День 5'!Область_печати</vt:lpstr>
      <vt:lpstr>'День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User</cp:lastModifiedBy>
  <cp:revision>60</cp:revision>
  <cp:lastPrinted>2021-12-16T12:10:31Z</cp:lastPrinted>
  <dcterms:created xsi:type="dcterms:W3CDTF">1996-10-08T23:32:33Z</dcterms:created>
  <dcterms:modified xsi:type="dcterms:W3CDTF">2024-01-30T16:52:26Z</dcterms:modified>
  <dc:language>ru-RU</dc:language>
</cp:coreProperties>
</file>