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30-01-2024_14-13-37\"/>
    </mc:Choice>
  </mc:AlternateContent>
  <xr:revisionPtr revIDLastSave="0" documentId="13_ncr:1_{C70AA1D7-13EA-4BF4-B340-EA410BEA18F4}" xr6:coauthVersionLast="47" xr6:coauthVersionMax="47" xr10:uidLastSave="{00000000-0000-0000-0000-000000000000}"/>
  <bookViews>
    <workbookView xWindow="-98" yWindow="-98" windowWidth="28996" windowHeight="15796" tabRatio="500" firstSheet="9" activeTab="13" xr2:uid="{00000000-000D-0000-FFFF-FFFF00000000}"/>
  </bookViews>
  <sheets>
    <sheet name="День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ведомость контроля" sheetId="11" r:id="rId11"/>
    <sheet name="итого (среднее значение)" sheetId="12" r:id="rId12"/>
    <sheet name="таблица повторов блюд" sheetId="13" r:id="rId13"/>
    <sheet name="приложение 1" sheetId="14" r:id="rId14"/>
  </sheets>
  <definedNames>
    <definedName name="_xlnm.Print_Area" localSheetId="4">'День 5'!$A$1:$O$32</definedName>
    <definedName name="_xlnm.Print_Area" localSheetId="7">'День 8'!$A$1:$O$35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44" i="11" l="1"/>
  <c r="R246" i="11" s="1"/>
  <c r="AF242" i="11"/>
  <c r="AF244" i="11" s="1"/>
  <c r="AF246" i="11" s="1"/>
  <c r="AE242" i="11"/>
  <c r="AE244" i="11" s="1"/>
  <c r="AE246" i="11" s="1"/>
  <c r="AD242" i="11"/>
  <c r="AC242" i="11"/>
  <c r="AC244" i="11" s="1"/>
  <c r="AC246" i="11" s="1"/>
  <c r="AB242" i="11"/>
  <c r="AA242" i="11"/>
  <c r="AA244" i="11" s="1"/>
  <c r="AA246" i="11" s="1"/>
  <c r="Z242" i="11"/>
  <c r="Y242" i="11"/>
  <c r="Y244" i="11" s="1"/>
  <c r="Y246" i="11" s="1"/>
  <c r="X242" i="11"/>
  <c r="W242" i="11"/>
  <c r="W244" i="11" s="1"/>
  <c r="W246" i="11" s="1"/>
  <c r="V242" i="11"/>
  <c r="U242" i="11"/>
  <c r="T242" i="11"/>
  <c r="S242" i="11"/>
  <c r="R242" i="11"/>
  <c r="Q242" i="11"/>
  <c r="Q244" i="11" s="1"/>
  <c r="Q246" i="11" s="1"/>
  <c r="P242" i="11"/>
  <c r="P244" i="11" s="1"/>
  <c r="P246" i="11" s="1"/>
  <c r="O242" i="11"/>
  <c r="O244" i="11" s="1"/>
  <c r="O246" i="11" s="1"/>
  <c r="N242" i="11"/>
  <c r="M242" i="11"/>
  <c r="M244" i="11" s="1"/>
  <c r="M246" i="11" s="1"/>
  <c r="L242" i="11"/>
  <c r="K242" i="11"/>
  <c r="K244" i="11" s="1"/>
  <c r="K246" i="11" s="1"/>
  <c r="J242" i="11"/>
  <c r="I242" i="11"/>
  <c r="I244" i="11" s="1"/>
  <c r="I246" i="11" s="1"/>
  <c r="H242" i="11"/>
  <c r="G242" i="11"/>
  <c r="G244" i="11" s="1"/>
  <c r="G246" i="11" s="1"/>
  <c r="F242" i="11"/>
  <c r="E242" i="11"/>
  <c r="D242" i="11"/>
  <c r="AF219" i="11"/>
  <c r="AE219" i="11"/>
  <c r="AD219" i="11"/>
  <c r="AD244" i="11" s="1"/>
  <c r="AD246" i="11" s="1"/>
  <c r="AC219" i="11"/>
  <c r="AB219" i="11"/>
  <c r="AB244" i="11" s="1"/>
  <c r="AB246" i="11" s="1"/>
  <c r="AA219" i="11"/>
  <c r="Z219" i="11"/>
  <c r="Z244" i="11" s="1"/>
  <c r="Z246" i="11" s="1"/>
  <c r="Y219" i="11"/>
  <c r="X219" i="11"/>
  <c r="X244" i="11" s="1"/>
  <c r="X246" i="11" s="1"/>
  <c r="W219" i="11"/>
  <c r="V219" i="11"/>
  <c r="V244" i="11" s="1"/>
  <c r="V246" i="11" s="1"/>
  <c r="U219" i="11"/>
  <c r="T219" i="11"/>
  <c r="S219" i="11"/>
  <c r="R219" i="11"/>
  <c r="Q219" i="11"/>
  <c r="P219" i="11"/>
  <c r="O219" i="11"/>
  <c r="N219" i="11"/>
  <c r="N244" i="11" s="1"/>
  <c r="N246" i="11" s="1"/>
  <c r="M219" i="11"/>
  <c r="L219" i="11"/>
  <c r="L244" i="11" s="1"/>
  <c r="L246" i="11" s="1"/>
  <c r="K219" i="11"/>
  <c r="J219" i="11"/>
  <c r="J244" i="11" s="1"/>
  <c r="J246" i="11" s="1"/>
  <c r="I219" i="11"/>
  <c r="H219" i="11"/>
  <c r="H244" i="11" s="1"/>
  <c r="H246" i="11" s="1"/>
  <c r="G219" i="11"/>
  <c r="F219" i="11"/>
  <c r="F244" i="11" s="1"/>
  <c r="F246" i="11" s="1"/>
  <c r="E219" i="11"/>
  <c r="D219" i="11"/>
  <c r="AF195" i="11"/>
  <c r="AE195" i="11"/>
  <c r="AD195" i="11"/>
  <c r="AC195" i="11"/>
  <c r="AB195" i="11"/>
  <c r="AA195" i="11"/>
  <c r="Z195" i="11"/>
  <c r="Y195" i="11"/>
  <c r="X195" i="11"/>
  <c r="W195" i="11"/>
  <c r="V195" i="11"/>
  <c r="U195" i="11"/>
  <c r="U244" i="11" s="1"/>
  <c r="U246" i="11" s="1"/>
  <c r="T195" i="11"/>
  <c r="S195" i="11"/>
  <c r="S244" i="11" s="1"/>
  <c r="S246" i="11" s="1"/>
  <c r="R195" i="11"/>
  <c r="Q195" i="11"/>
  <c r="P195" i="11"/>
  <c r="O195" i="11"/>
  <c r="N195" i="11"/>
  <c r="M195" i="11"/>
  <c r="L195" i="11"/>
  <c r="K195" i="11"/>
  <c r="J195" i="11"/>
  <c r="I195" i="11"/>
  <c r="H195" i="11"/>
  <c r="G195" i="11"/>
  <c r="F195" i="11"/>
  <c r="E195" i="11"/>
  <c r="E244" i="11" s="1"/>
  <c r="E246" i="11" s="1"/>
  <c r="D195" i="11"/>
  <c r="AF168" i="11"/>
  <c r="AE168" i="11"/>
  <c r="AD168" i="11"/>
  <c r="AC168" i="11"/>
  <c r="AB168" i="11"/>
  <c r="AA168" i="11"/>
  <c r="Z168" i="11"/>
  <c r="Y168" i="11"/>
  <c r="X168" i="11"/>
  <c r="W168" i="11"/>
  <c r="V168" i="11"/>
  <c r="U168" i="11"/>
  <c r="T168" i="11"/>
  <c r="S168" i="11"/>
  <c r="R168" i="11"/>
  <c r="Q168" i="11"/>
  <c r="P168" i="11"/>
  <c r="O168" i="11"/>
  <c r="N168" i="11"/>
  <c r="M168" i="11"/>
  <c r="L168" i="11"/>
  <c r="K168" i="11"/>
  <c r="J168" i="11"/>
  <c r="I168" i="11"/>
  <c r="H168" i="11"/>
  <c r="G168" i="11"/>
  <c r="F168" i="11"/>
  <c r="E168" i="11"/>
  <c r="D168" i="11"/>
  <c r="AF145" i="11"/>
  <c r="AE145" i="11"/>
  <c r="AD145" i="11"/>
  <c r="AC145" i="11"/>
  <c r="AB145" i="11"/>
  <c r="AA145" i="11"/>
  <c r="Z145" i="11"/>
  <c r="Y145" i="11"/>
  <c r="X145" i="11"/>
  <c r="W145" i="11"/>
  <c r="V145" i="11"/>
  <c r="U145" i="11"/>
  <c r="T145" i="11"/>
  <c r="T244" i="11" s="1"/>
  <c r="T246" i="11" s="1"/>
  <c r="S145" i="11"/>
  <c r="R145" i="11"/>
  <c r="Q145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D145" i="11"/>
  <c r="D244" i="11" s="1"/>
  <c r="D246" i="11" s="1"/>
  <c r="AF122" i="11"/>
  <c r="AE122" i="11"/>
  <c r="AD122" i="11"/>
  <c r="AC122" i="11"/>
  <c r="AB122" i="11"/>
  <c r="AA122" i="11"/>
  <c r="Z122" i="11"/>
  <c r="Y122" i="11"/>
  <c r="X122" i="11"/>
  <c r="W122" i="11"/>
  <c r="V122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J33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I30" i="10"/>
  <c r="G29" i="10"/>
  <c r="G28" i="10"/>
  <c r="O25" i="10"/>
  <c r="N25" i="10"/>
  <c r="M25" i="10"/>
  <c r="L25" i="10"/>
  <c r="L33" i="10" s="1"/>
  <c r="K25" i="10"/>
  <c r="J25" i="10"/>
  <c r="I25" i="10"/>
  <c r="H25" i="10"/>
  <c r="H33" i="10" s="1"/>
  <c r="F25" i="10"/>
  <c r="E25" i="10"/>
  <c r="D25" i="10"/>
  <c r="D33" i="10" s="1"/>
  <c r="C25" i="10"/>
  <c r="I23" i="10"/>
  <c r="G22" i="10"/>
  <c r="G21" i="10"/>
  <c r="G20" i="10"/>
  <c r="G19" i="10"/>
  <c r="G18" i="10"/>
  <c r="G25" i="10" s="1"/>
  <c r="O16" i="10"/>
  <c r="N16" i="10"/>
  <c r="M16" i="10"/>
  <c r="L16" i="10"/>
  <c r="K16" i="10"/>
  <c r="J16" i="10"/>
  <c r="I16" i="10"/>
  <c r="H16" i="10"/>
  <c r="G16" i="10"/>
  <c r="F16" i="10"/>
  <c r="F33" i="10" s="1"/>
  <c r="E16" i="10"/>
  <c r="D16" i="10"/>
  <c r="C16" i="10"/>
  <c r="G15" i="10"/>
  <c r="O13" i="10"/>
  <c r="O33" i="10" s="1"/>
  <c r="N13" i="10"/>
  <c r="N33" i="10" s="1"/>
  <c r="M13" i="10"/>
  <c r="M33" i="10" s="1"/>
  <c r="L13" i="10"/>
  <c r="K13" i="10"/>
  <c r="K33" i="10" s="1"/>
  <c r="J13" i="10"/>
  <c r="I13" i="10"/>
  <c r="I33" i="10" s="1"/>
  <c r="H13" i="10"/>
  <c r="G13" i="10"/>
  <c r="G33" i="10" s="1"/>
  <c r="F13" i="10"/>
  <c r="E13" i="10"/>
  <c r="E33" i="10" s="1"/>
  <c r="D13" i="10"/>
  <c r="C13" i="10"/>
  <c r="I11" i="10"/>
  <c r="G9" i="10"/>
  <c r="G8" i="10"/>
  <c r="O34" i="9"/>
  <c r="N34" i="9"/>
  <c r="M34" i="9"/>
  <c r="G34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I32" i="9"/>
  <c r="G29" i="9"/>
  <c r="G28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I24" i="9"/>
  <c r="G23" i="9"/>
  <c r="G22" i="9"/>
  <c r="G21" i="9"/>
  <c r="G20" i="9"/>
  <c r="O17" i="9"/>
  <c r="N17" i="9"/>
  <c r="M17" i="9"/>
  <c r="L17" i="9"/>
  <c r="K17" i="9"/>
  <c r="J17" i="9"/>
  <c r="I17" i="9"/>
  <c r="H17" i="9"/>
  <c r="G17" i="9"/>
  <c r="F17" i="9"/>
  <c r="E17" i="9"/>
  <c r="E34" i="9" s="1"/>
  <c r="D17" i="9"/>
  <c r="C17" i="9"/>
  <c r="G16" i="9"/>
  <c r="O14" i="9"/>
  <c r="N14" i="9"/>
  <c r="M14" i="9"/>
  <c r="L14" i="9"/>
  <c r="L34" i="9" s="1"/>
  <c r="K14" i="9"/>
  <c r="K34" i="9" s="1"/>
  <c r="J14" i="9"/>
  <c r="J34" i="9" s="1"/>
  <c r="H14" i="9"/>
  <c r="H34" i="9" s="1"/>
  <c r="G14" i="9"/>
  <c r="G15" i="9" s="1"/>
  <c r="F14" i="9"/>
  <c r="F34" i="9" s="1"/>
  <c r="E14" i="9"/>
  <c r="D14" i="9"/>
  <c r="D34" i="9" s="1"/>
  <c r="C14" i="9"/>
  <c r="I13" i="9"/>
  <c r="I14" i="9" s="1"/>
  <c r="I34" i="9" s="1"/>
  <c r="G12" i="9"/>
  <c r="G9" i="9"/>
  <c r="G8" i="9"/>
  <c r="N35" i="8"/>
  <c r="M35" i="8"/>
  <c r="L35" i="8"/>
  <c r="K35" i="8"/>
  <c r="E35" i="8"/>
  <c r="O34" i="8"/>
  <c r="O35" i="8" s="1"/>
  <c r="N34" i="8"/>
  <c r="M34" i="8"/>
  <c r="L34" i="8"/>
  <c r="K34" i="8"/>
  <c r="J34" i="8"/>
  <c r="I34" i="8"/>
  <c r="H34" i="8"/>
  <c r="F34" i="8"/>
  <c r="E34" i="8"/>
  <c r="D34" i="8"/>
  <c r="C34" i="8"/>
  <c r="G33" i="8"/>
  <c r="G32" i="8"/>
  <c r="G34" i="8" s="1"/>
  <c r="G31" i="8"/>
  <c r="G30" i="8"/>
  <c r="G29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I24" i="8"/>
  <c r="G23" i="8"/>
  <c r="G22" i="8"/>
  <c r="G21" i="8"/>
  <c r="O18" i="8"/>
  <c r="N18" i="8"/>
  <c r="M18" i="8"/>
  <c r="L18" i="8"/>
  <c r="K18" i="8"/>
  <c r="J18" i="8"/>
  <c r="I18" i="8"/>
  <c r="H18" i="8"/>
  <c r="F18" i="8"/>
  <c r="E18" i="8"/>
  <c r="D18" i="8"/>
  <c r="C18" i="8"/>
  <c r="G17" i="8"/>
  <c r="G18" i="8" s="1"/>
  <c r="O14" i="8"/>
  <c r="N14" i="8"/>
  <c r="M14" i="8"/>
  <c r="L14" i="8"/>
  <c r="K14" i="8"/>
  <c r="J14" i="8"/>
  <c r="J35" i="8" s="1"/>
  <c r="H14" i="8"/>
  <c r="H35" i="8" s="1"/>
  <c r="F14" i="8"/>
  <c r="F35" i="8" s="1"/>
  <c r="E14" i="8"/>
  <c r="D14" i="8"/>
  <c r="D35" i="8" s="1"/>
  <c r="C14" i="8"/>
  <c r="I12" i="8"/>
  <c r="I14" i="8" s="1"/>
  <c r="I35" i="8" s="1"/>
  <c r="G11" i="8"/>
  <c r="G14" i="8" s="1"/>
  <c r="G35" i="8" s="1"/>
  <c r="G8" i="8"/>
  <c r="K32" i="7"/>
  <c r="J32" i="7"/>
  <c r="H32" i="7"/>
  <c r="O31" i="7"/>
  <c r="N31" i="7"/>
  <c r="M31" i="7"/>
  <c r="L31" i="7"/>
  <c r="K31" i="7"/>
  <c r="J31" i="7"/>
  <c r="H31" i="7"/>
  <c r="F31" i="7"/>
  <c r="E31" i="7"/>
  <c r="D31" i="7"/>
  <c r="C31" i="7"/>
  <c r="G30" i="7"/>
  <c r="G31" i="7" s="1"/>
  <c r="I29" i="7"/>
  <c r="I31" i="7" s="1"/>
  <c r="G27" i="7"/>
  <c r="G26" i="7"/>
  <c r="O24" i="7"/>
  <c r="N24" i="7"/>
  <c r="M24" i="7"/>
  <c r="L24" i="7"/>
  <c r="K24" i="7"/>
  <c r="J24" i="7"/>
  <c r="I24" i="7"/>
  <c r="H24" i="7"/>
  <c r="F24" i="7"/>
  <c r="E24" i="7"/>
  <c r="D24" i="7"/>
  <c r="C24" i="7"/>
  <c r="I22" i="7"/>
  <c r="G21" i="7"/>
  <c r="G24" i="7" s="1"/>
  <c r="G20" i="7"/>
  <c r="G19" i="7"/>
  <c r="G18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2" i="7"/>
  <c r="O32" i="7" s="1"/>
  <c r="N12" i="7"/>
  <c r="N32" i="7" s="1"/>
  <c r="M12" i="7"/>
  <c r="M32" i="7" s="1"/>
  <c r="L12" i="7"/>
  <c r="L32" i="7" s="1"/>
  <c r="K12" i="7"/>
  <c r="J12" i="7"/>
  <c r="H12" i="7"/>
  <c r="F12" i="7"/>
  <c r="F32" i="7" s="1"/>
  <c r="E12" i="7"/>
  <c r="E32" i="7" s="1"/>
  <c r="D12" i="7"/>
  <c r="D32" i="7" s="1"/>
  <c r="C12" i="7"/>
  <c r="I11" i="7"/>
  <c r="I12" i="7" s="1"/>
  <c r="G10" i="7"/>
  <c r="G9" i="7"/>
  <c r="G12" i="7" s="1"/>
  <c r="O32" i="6"/>
  <c r="N32" i="6"/>
  <c r="F32" i="6"/>
  <c r="E32" i="6"/>
  <c r="D32" i="6"/>
  <c r="O31" i="6"/>
  <c r="N31" i="6"/>
  <c r="M31" i="6"/>
  <c r="L31" i="6"/>
  <c r="K31" i="6"/>
  <c r="J31" i="6"/>
  <c r="I31" i="6"/>
  <c r="H31" i="6"/>
  <c r="F31" i="6"/>
  <c r="E31" i="6"/>
  <c r="D31" i="6"/>
  <c r="C31" i="6"/>
  <c r="G30" i="6"/>
  <c r="G31" i="6" s="1"/>
  <c r="G29" i="6"/>
  <c r="G28" i="6"/>
  <c r="O26" i="6"/>
  <c r="N26" i="6"/>
  <c r="M26" i="6"/>
  <c r="L26" i="6"/>
  <c r="K26" i="6"/>
  <c r="J26" i="6"/>
  <c r="H26" i="6"/>
  <c r="F26" i="6"/>
  <c r="E26" i="6"/>
  <c r="D26" i="6"/>
  <c r="C26" i="6"/>
  <c r="I24" i="6"/>
  <c r="I26" i="6" s="1"/>
  <c r="G23" i="6"/>
  <c r="G26" i="6" s="1"/>
  <c r="G22" i="6"/>
  <c r="G21" i="6"/>
  <c r="G20" i="6"/>
  <c r="O18" i="6"/>
  <c r="N18" i="6"/>
  <c r="M18" i="6"/>
  <c r="L18" i="6"/>
  <c r="K18" i="6"/>
  <c r="J18" i="6"/>
  <c r="I18" i="6"/>
  <c r="H18" i="6"/>
  <c r="F18" i="6"/>
  <c r="E18" i="6"/>
  <c r="D18" i="6"/>
  <c r="C18" i="6"/>
  <c r="G17" i="6"/>
  <c r="G18" i="6" s="1"/>
  <c r="O15" i="6"/>
  <c r="N15" i="6"/>
  <c r="M15" i="6"/>
  <c r="M32" i="6" s="1"/>
  <c r="L15" i="6"/>
  <c r="L32" i="6" s="1"/>
  <c r="K15" i="6"/>
  <c r="K32" i="6" s="1"/>
  <c r="J15" i="6"/>
  <c r="J32" i="6" s="1"/>
  <c r="H15" i="6"/>
  <c r="H32" i="6" s="1"/>
  <c r="F15" i="6"/>
  <c r="E15" i="6"/>
  <c r="D15" i="6"/>
  <c r="C15" i="6"/>
  <c r="I14" i="6"/>
  <c r="I15" i="6" s="1"/>
  <c r="G11" i="6"/>
  <c r="G9" i="6"/>
  <c r="G8" i="6"/>
  <c r="G15" i="6" s="1"/>
  <c r="O32" i="5"/>
  <c r="K32" i="5"/>
  <c r="D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G28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I24" i="5"/>
  <c r="G23" i="5"/>
  <c r="G22" i="5"/>
  <c r="G21" i="5"/>
  <c r="G20" i="5"/>
  <c r="O17" i="5"/>
  <c r="N17" i="5"/>
  <c r="M17" i="5"/>
  <c r="M32" i="5" s="1"/>
  <c r="L17" i="5"/>
  <c r="K17" i="5"/>
  <c r="J17" i="5"/>
  <c r="I17" i="5"/>
  <c r="H17" i="5"/>
  <c r="G17" i="5"/>
  <c r="F17" i="5"/>
  <c r="E17" i="5"/>
  <c r="D17" i="5"/>
  <c r="C17" i="5"/>
  <c r="G16" i="5"/>
  <c r="O14" i="5"/>
  <c r="N14" i="5"/>
  <c r="N32" i="5" s="1"/>
  <c r="M14" i="5"/>
  <c r="L14" i="5"/>
  <c r="L32" i="5" s="1"/>
  <c r="K14" i="5"/>
  <c r="J14" i="5"/>
  <c r="J32" i="5" s="1"/>
  <c r="I14" i="5"/>
  <c r="I32" i="5" s="1"/>
  <c r="H14" i="5"/>
  <c r="H32" i="5" s="1"/>
  <c r="G14" i="5"/>
  <c r="G32" i="5" s="1"/>
  <c r="F14" i="5"/>
  <c r="F32" i="5" s="1"/>
  <c r="E14" i="5"/>
  <c r="E32" i="5" s="1"/>
  <c r="D14" i="5"/>
  <c r="C14" i="5"/>
  <c r="I12" i="5"/>
  <c r="G8" i="5"/>
  <c r="L31" i="4"/>
  <c r="K31" i="4"/>
  <c r="J31" i="4"/>
  <c r="D31" i="4"/>
  <c r="O30" i="4"/>
  <c r="N30" i="4"/>
  <c r="N31" i="4" s="1"/>
  <c r="M30" i="4"/>
  <c r="L30" i="4"/>
  <c r="K30" i="4"/>
  <c r="J30" i="4"/>
  <c r="I30" i="4"/>
  <c r="H30" i="4"/>
  <c r="F30" i="4"/>
  <c r="E30" i="4"/>
  <c r="D30" i="4"/>
  <c r="C30" i="4"/>
  <c r="G29" i="4"/>
  <c r="G30" i="4" s="1"/>
  <c r="G27" i="4"/>
  <c r="O24" i="4"/>
  <c r="N24" i="4"/>
  <c r="M24" i="4"/>
  <c r="L24" i="4"/>
  <c r="K24" i="4"/>
  <c r="J24" i="4"/>
  <c r="I24" i="4"/>
  <c r="H24" i="4"/>
  <c r="F24" i="4"/>
  <c r="E24" i="4"/>
  <c r="D24" i="4"/>
  <c r="C24" i="4"/>
  <c r="I22" i="4"/>
  <c r="G21" i="4"/>
  <c r="G20" i="4"/>
  <c r="G19" i="4"/>
  <c r="G24" i="4" s="1"/>
  <c r="G18" i="4"/>
  <c r="G17" i="4"/>
  <c r="O15" i="4"/>
  <c r="N15" i="4"/>
  <c r="M15" i="4"/>
  <c r="L15" i="4"/>
  <c r="K15" i="4"/>
  <c r="J15" i="4"/>
  <c r="I15" i="4"/>
  <c r="H15" i="4"/>
  <c r="H31" i="4" s="1"/>
  <c r="G15" i="4"/>
  <c r="F15" i="4"/>
  <c r="E15" i="4"/>
  <c r="D15" i="4"/>
  <c r="C15" i="4"/>
  <c r="O12" i="4"/>
  <c r="O31" i="4" s="1"/>
  <c r="N12" i="4"/>
  <c r="M12" i="4"/>
  <c r="M31" i="4" s="1"/>
  <c r="L12" i="4"/>
  <c r="K12" i="4"/>
  <c r="J12" i="4"/>
  <c r="H12" i="4"/>
  <c r="F12" i="4"/>
  <c r="F31" i="4" s="1"/>
  <c r="E12" i="4"/>
  <c r="E31" i="4" s="1"/>
  <c r="D12" i="4"/>
  <c r="C12" i="4"/>
  <c r="I11" i="4"/>
  <c r="I12" i="4" s="1"/>
  <c r="I31" i="4" s="1"/>
  <c r="G10" i="4"/>
  <c r="G12" i="4" s="1"/>
  <c r="G9" i="4"/>
  <c r="O32" i="3"/>
  <c r="H32" i="3"/>
  <c r="F32" i="3"/>
  <c r="E32" i="3"/>
  <c r="O31" i="3"/>
  <c r="N31" i="3"/>
  <c r="M31" i="3"/>
  <c r="L31" i="3"/>
  <c r="K31" i="3"/>
  <c r="J31" i="3"/>
  <c r="H31" i="3"/>
  <c r="F31" i="3"/>
  <c r="E31" i="3"/>
  <c r="D31" i="3"/>
  <c r="C31" i="3"/>
  <c r="I29" i="3"/>
  <c r="I31" i="3" s="1"/>
  <c r="G28" i="3"/>
  <c r="G31" i="3" s="1"/>
  <c r="G27" i="3"/>
  <c r="O24" i="3"/>
  <c r="N24" i="3"/>
  <c r="M24" i="3"/>
  <c r="L24" i="3"/>
  <c r="K24" i="3"/>
  <c r="J24" i="3"/>
  <c r="H24" i="3"/>
  <c r="F24" i="3"/>
  <c r="E24" i="3"/>
  <c r="D24" i="3"/>
  <c r="C24" i="3"/>
  <c r="I22" i="3"/>
  <c r="I24" i="3" s="1"/>
  <c r="G21" i="3"/>
  <c r="G24" i="3" s="1"/>
  <c r="G20" i="3"/>
  <c r="G19" i="3"/>
  <c r="G18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G14" i="3"/>
  <c r="O12" i="3"/>
  <c r="N12" i="3"/>
  <c r="N32" i="3" s="1"/>
  <c r="M12" i="3"/>
  <c r="M32" i="3" s="1"/>
  <c r="L12" i="3"/>
  <c r="L32" i="3" s="1"/>
  <c r="K12" i="3"/>
  <c r="K32" i="3" s="1"/>
  <c r="J12" i="3"/>
  <c r="J32" i="3" s="1"/>
  <c r="H12" i="3"/>
  <c r="F12" i="3"/>
  <c r="E12" i="3"/>
  <c r="D12" i="3"/>
  <c r="D32" i="3" s="1"/>
  <c r="C12" i="3"/>
  <c r="I11" i="3"/>
  <c r="I12" i="3" s="1"/>
  <c r="G10" i="3"/>
  <c r="G12" i="3" s="1"/>
  <c r="G32" i="3" s="1"/>
  <c r="G9" i="3"/>
  <c r="K36" i="2"/>
  <c r="D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I32" i="2"/>
  <c r="G31" i="2"/>
  <c r="G30" i="2"/>
  <c r="G29" i="2"/>
  <c r="G28" i="2"/>
  <c r="O26" i="2"/>
  <c r="O36" i="2" s="1"/>
  <c r="N26" i="2"/>
  <c r="M26" i="2"/>
  <c r="L26" i="2"/>
  <c r="K26" i="2"/>
  <c r="J26" i="2"/>
  <c r="I26" i="2"/>
  <c r="H26" i="2"/>
  <c r="F26" i="2"/>
  <c r="E26" i="2"/>
  <c r="D26" i="2"/>
  <c r="C26" i="2"/>
  <c r="I24" i="2"/>
  <c r="G23" i="2"/>
  <c r="G26" i="2" s="1"/>
  <c r="G22" i="2"/>
  <c r="G21" i="2"/>
  <c r="O17" i="2"/>
  <c r="N17" i="2"/>
  <c r="M17" i="2"/>
  <c r="L17" i="2"/>
  <c r="L36" i="2" s="1"/>
  <c r="K17" i="2"/>
  <c r="J17" i="2"/>
  <c r="I17" i="2"/>
  <c r="H17" i="2"/>
  <c r="G17" i="2"/>
  <c r="F17" i="2"/>
  <c r="E17" i="2"/>
  <c r="D17" i="2"/>
  <c r="C17" i="2"/>
  <c r="O13" i="2"/>
  <c r="N13" i="2"/>
  <c r="N36" i="2" s="1"/>
  <c r="M13" i="2"/>
  <c r="M36" i="2" s="1"/>
  <c r="L13" i="2"/>
  <c r="K13" i="2"/>
  <c r="J13" i="2"/>
  <c r="J36" i="2" s="1"/>
  <c r="I13" i="2"/>
  <c r="I36" i="2" s="1"/>
  <c r="H13" i="2"/>
  <c r="H36" i="2" s="1"/>
  <c r="G13" i="2"/>
  <c r="G36" i="2" s="1"/>
  <c r="F13" i="2"/>
  <c r="F36" i="2" s="1"/>
  <c r="E13" i="2"/>
  <c r="E36" i="2" s="1"/>
  <c r="D13" i="2"/>
  <c r="C13" i="2"/>
  <c r="I12" i="2"/>
  <c r="G10" i="2"/>
  <c r="G9" i="2"/>
  <c r="O29" i="1"/>
  <c r="N29" i="1"/>
  <c r="M29" i="1"/>
  <c r="K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G26" i="1"/>
  <c r="O24" i="1"/>
  <c r="N24" i="1"/>
  <c r="M24" i="1"/>
  <c r="L24" i="1"/>
  <c r="K24" i="1"/>
  <c r="J24" i="1"/>
  <c r="I24" i="1"/>
  <c r="H24" i="1"/>
  <c r="F24" i="1"/>
  <c r="E24" i="1"/>
  <c r="D24" i="1"/>
  <c r="C24" i="1"/>
  <c r="I22" i="1"/>
  <c r="G21" i="1"/>
  <c r="G24" i="1" s="1"/>
  <c r="G20" i="1"/>
  <c r="G19" i="1"/>
  <c r="G18" i="1"/>
  <c r="O15" i="1"/>
  <c r="N15" i="1"/>
  <c r="M15" i="1"/>
  <c r="L15" i="1"/>
  <c r="K15" i="1"/>
  <c r="J15" i="1"/>
  <c r="J29" i="1" s="1"/>
  <c r="I15" i="1"/>
  <c r="H15" i="1"/>
  <c r="G15" i="1"/>
  <c r="F15" i="1"/>
  <c r="E15" i="1"/>
  <c r="E29" i="1" s="1"/>
  <c r="D15" i="1"/>
  <c r="C15" i="1"/>
  <c r="O12" i="1"/>
  <c r="N12" i="1"/>
  <c r="M12" i="1"/>
  <c r="L12" i="1"/>
  <c r="L29" i="1" s="1"/>
  <c r="K12" i="1"/>
  <c r="J12" i="1"/>
  <c r="H12" i="1"/>
  <c r="H29" i="1" s="1"/>
  <c r="H4" i="12" s="1"/>
  <c r="H5" i="12" s="1"/>
  <c r="F12" i="1"/>
  <c r="F29" i="1" s="1"/>
  <c r="F4" i="12" s="1"/>
  <c r="E12" i="1"/>
  <c r="D12" i="1"/>
  <c r="D29" i="1" s="1"/>
  <c r="D4" i="12" s="1"/>
  <c r="C12" i="1"/>
  <c r="I11" i="1"/>
  <c r="I12" i="1" s="1"/>
  <c r="I29" i="1" s="1"/>
  <c r="G9" i="1"/>
  <c r="G8" i="1"/>
  <c r="G12" i="1" s="1"/>
  <c r="D5" i="12" l="1"/>
  <c r="J4" i="12"/>
  <c r="J5" i="12" s="1"/>
  <c r="F5" i="12"/>
  <c r="F7" i="12"/>
  <c r="L4" i="12"/>
  <c r="L5" i="12" s="1"/>
  <c r="K4" i="12"/>
  <c r="K5" i="12" s="1"/>
  <c r="N4" i="12"/>
  <c r="N5" i="12" s="1"/>
  <c r="G32" i="6"/>
  <c r="G32" i="7"/>
  <c r="M4" i="12"/>
  <c r="M5" i="12" s="1"/>
  <c r="O4" i="12"/>
  <c r="O5" i="12" s="1"/>
  <c r="D10" i="12"/>
  <c r="G31" i="4"/>
  <c r="I32" i="7"/>
  <c r="I32" i="6"/>
  <c r="E4" i="12"/>
  <c r="D11" i="12"/>
  <c r="I32" i="3"/>
  <c r="D8" i="12"/>
  <c r="G29" i="1"/>
  <c r="I4" i="12"/>
  <c r="I5" i="12" s="1"/>
  <c r="D9" i="12"/>
  <c r="E5" i="12" l="1"/>
  <c r="D7" i="12"/>
  <c r="G4" i="12"/>
  <c r="G5" i="12" l="1"/>
  <c r="G6" i="12" s="1"/>
  <c r="D6" i="12"/>
  <c r="F6" i="12"/>
  <c r="E6" i="12"/>
</calcChain>
</file>

<file path=xl/sharedStrings.xml><?xml version="1.0" encoding="utf-8"?>
<sst xmlns="http://schemas.openxmlformats.org/spreadsheetml/2006/main" count="1195" uniqueCount="300">
  <si>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1</t>
    </r>
  </si>
  <si>
    <r>
      <rPr>
        <b/>
        <sz val="11"/>
        <rFont val="Times New Roman"/>
        <family val="1"/>
        <charset val="204"/>
      </rPr>
      <t>Неделя</t>
    </r>
    <r>
      <rPr>
        <sz val="11"/>
        <rFont val="Times New Roman"/>
        <family val="1"/>
        <charset val="204"/>
      </rPr>
      <t>:</t>
    </r>
  </si>
  <si>
    <t>первая</t>
  </si>
  <si>
    <r>
      <rPr>
        <b/>
        <sz val="11"/>
        <rFont val="Times New Roman"/>
        <family val="1"/>
        <charset val="204"/>
      </rPr>
      <t>Сезон</t>
    </r>
    <r>
      <rPr>
        <sz val="11"/>
        <rFont val="Times New Roman"/>
        <family val="1"/>
        <charset val="204"/>
      </rPr>
      <t>: зимне-весенний</t>
    </r>
  </si>
  <si>
    <r>
      <rPr>
        <b/>
        <sz val="11"/>
        <rFont val="Times New Roman"/>
        <family val="1"/>
        <charset val="204"/>
      </rPr>
      <t>Возрастная категория</t>
    </r>
    <r>
      <rPr>
        <sz val="11"/>
        <rFont val="Times New Roman"/>
        <family val="1"/>
        <charset val="204"/>
      </rPr>
      <t>:от 3 до 7 лет</t>
    </r>
  </si>
  <si>
    <t>№ рец</t>
  </si>
  <si>
    <t>Приём пищи, наименование блюда</t>
  </si>
  <si>
    <t>Масса порций,г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</si>
  <si>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</si>
  <si>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</si>
  <si>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</si>
  <si>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</si>
  <si>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</si>
  <si>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</si>
  <si>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</si>
  <si>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r>
      <rPr>
        <sz val="10"/>
        <rFont val="Times New Roman"/>
        <family val="1"/>
        <charset val="204"/>
      </rPr>
      <t xml:space="preserve"> B</t>
    </r>
    <r>
      <rPr>
        <vertAlign val="subscript"/>
        <sz val="10"/>
        <rFont val="Times New Roman"/>
        <family val="1"/>
        <charset val="204"/>
      </rPr>
      <t>1</t>
    </r>
  </si>
  <si>
    <t>C</t>
  </si>
  <si>
    <t>А</t>
  </si>
  <si>
    <t>E</t>
  </si>
  <si>
    <t>Ca</t>
  </si>
  <si>
    <t>P</t>
  </si>
  <si>
    <t>Mg</t>
  </si>
  <si>
    <t>Fe</t>
  </si>
  <si>
    <t>Завтрак</t>
  </si>
  <si>
    <t>Яйца варенные</t>
  </si>
  <si>
    <t>ТТК № 23 (182)</t>
  </si>
  <si>
    <t>Каша жидкая молочная (рисовая)</t>
  </si>
  <si>
    <t>ТТК № 24 (392)</t>
  </si>
  <si>
    <t xml:space="preserve">Чай с сахаром </t>
  </si>
  <si>
    <t>180</t>
  </si>
  <si>
    <t>ПР</t>
  </si>
  <si>
    <t>Хлеб пшеничный</t>
  </si>
  <si>
    <t>Итого за завтрак:</t>
  </si>
  <si>
    <t>2-ой завтрак</t>
  </si>
  <si>
    <t>**</t>
  </si>
  <si>
    <t>Фрукты свежие (апельсин)</t>
  </si>
  <si>
    <t>Итого за 2-ой завтрак:</t>
  </si>
  <si>
    <t>Обед</t>
  </si>
  <si>
    <t>Овощи натуральные соленые (огурцы)</t>
  </si>
  <si>
    <t>ТТК № 25 (101)</t>
  </si>
  <si>
    <t>Суп картофельный с крупой (гречневая)</t>
  </si>
  <si>
    <t>Шницель рубленый (говядина)</t>
  </si>
  <si>
    <t>ТТК № 26</t>
  </si>
  <si>
    <t>Гарнир сложный (каша вязкая (пшеничная)/капуста тушеная)</t>
  </si>
  <si>
    <t>ТТК № 27 (349)</t>
  </si>
  <si>
    <t>Компот из смеси сухофруктов</t>
  </si>
  <si>
    <t>Хлеб ржаной</t>
  </si>
  <si>
    <t>Итого за обед:</t>
  </si>
  <si>
    <t xml:space="preserve"> Уплотнённый полдник:</t>
  </si>
  <si>
    <t>Оладьи со сгущенным молоком</t>
  </si>
  <si>
    <t>Кисломолочный продукт  (Кефир м.д.ж. 2,5 %)</t>
  </si>
  <si>
    <t>Итого за уплотненный полдник:</t>
  </si>
  <si>
    <t>Итого за день:</t>
  </si>
  <si>
    <t>* «Таблицы химического состава и калорийности Российских продуктов питания» Скурихин И.М., Тутельян В.А.</t>
  </si>
  <si>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2</t>
    </r>
  </si>
  <si>
    <t>Салат из моркови с яблоками</t>
  </si>
  <si>
    <t>50</t>
  </si>
  <si>
    <t>ТТК № 1 (182)</t>
  </si>
  <si>
    <t>Каша жидкая с маслом («Геркулес»)</t>
  </si>
  <si>
    <t>ТТК № 28 (382)</t>
  </si>
  <si>
    <t>Какао с молоком</t>
  </si>
  <si>
    <t>Масло сливочное</t>
  </si>
  <si>
    <t>ТТК № 29</t>
  </si>
  <si>
    <t>Овощи свежие (морковные палочки)</t>
  </si>
  <si>
    <t>*</t>
  </si>
  <si>
    <t>Фрукты свежие (груши)</t>
  </si>
  <si>
    <t>Овощи натуральные соленые (томаты)</t>
  </si>
  <si>
    <t>Суп картофельный с макаронными изделиями</t>
  </si>
  <si>
    <t>Печень жареная с маслом</t>
  </si>
  <si>
    <t>Рагу овощное</t>
  </si>
  <si>
    <t>ТТК № 30 (342)</t>
  </si>
  <si>
    <t>Компот из свежих плодов (вишня замороженная)</t>
  </si>
  <si>
    <t>Салат из квашенной капусты</t>
  </si>
  <si>
    <t>ТТК № 31 (231)</t>
  </si>
  <si>
    <t>Поджарка из рыбы (минтай)</t>
  </si>
  <si>
    <t>80</t>
  </si>
  <si>
    <t>Пюре картофельное</t>
  </si>
  <si>
    <t>ТТК № 32 (377)</t>
  </si>
  <si>
    <t>Чай с лимоном</t>
  </si>
  <si>
    <t>Печенье сахарное</t>
  </si>
  <si>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3</t>
    </r>
  </si>
  <si>
    <t>Салат из моркови с изюмом</t>
  </si>
  <si>
    <t>ТТК № 33 (208)</t>
  </si>
  <si>
    <t>Лапшевник с творогом со сметаной</t>
  </si>
  <si>
    <t>ТТК № 34 (379)</t>
  </si>
  <si>
    <t>Кофейный напиток с молоком</t>
  </si>
  <si>
    <t>Кисломолочный продукт м.д.ж. 2,5 % (Ряженка)</t>
  </si>
  <si>
    <t>Салат из белокочанной капусты с яблоками</t>
  </si>
  <si>
    <t>Суп картофельный с рыбными фрикадельками</t>
  </si>
  <si>
    <t>Котлеты рубленные из птицы</t>
  </si>
  <si>
    <t>Свекла, тушенная в сметанном соусе</t>
  </si>
  <si>
    <t>130</t>
  </si>
  <si>
    <t>Компот из свежих плодов (яблоки)</t>
  </si>
  <si>
    <t>Салат из соленых огурцов</t>
  </si>
  <si>
    <t>Жаркое по-домашнему</t>
  </si>
  <si>
    <t>ТТК № 35 (359)</t>
  </si>
  <si>
    <t>Кисель из сока плодового с сахаром</t>
  </si>
  <si>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4</t>
    </r>
  </si>
  <si>
    <t>51 (ОП)*</t>
  </si>
  <si>
    <t xml:space="preserve">Консервы овощные (икра кабачковая) </t>
  </si>
  <si>
    <t>215 **</t>
  </si>
  <si>
    <t>Омлет натуральный</t>
  </si>
  <si>
    <t>ТТК № 36 (378)</t>
  </si>
  <si>
    <t>Чай с молоком</t>
  </si>
  <si>
    <t>Фрукты свежие (банан)</t>
  </si>
  <si>
    <t>Горох овощной отварной (консервированный)</t>
  </si>
  <si>
    <t>Борщ с капустой и картофелем</t>
  </si>
  <si>
    <t>Биточки рубленные (говядина)</t>
  </si>
  <si>
    <t xml:space="preserve">Каша вязкая гречневая </t>
  </si>
  <si>
    <t>150</t>
  </si>
  <si>
    <t>Плов из отварной говядины</t>
  </si>
  <si>
    <t>30</t>
  </si>
  <si>
    <t>*ОП —  Сборник технических нормативов. Сборник рецептур на продукцию общественного питания / Составитель Могильный М.П. – М.: ДеЛи плюс, 2011. – 1008с.</t>
  </si>
  <si>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5</t>
    </r>
  </si>
  <si>
    <t>ТТК № 37 (121)</t>
  </si>
  <si>
    <t>Суп молочный с крупой (пшенная)</t>
  </si>
  <si>
    <t>Сыр российский (порциями)</t>
  </si>
  <si>
    <t>15</t>
  </si>
  <si>
    <t>Салат из белокочанной капусты</t>
  </si>
  <si>
    <t xml:space="preserve">Суп картофельный с клёцками/ с птицей </t>
  </si>
  <si>
    <t>Рыба припущенная</t>
  </si>
  <si>
    <t>Каша рисовая с изюмом</t>
  </si>
  <si>
    <t xml:space="preserve">Пирожки печенные (простые) с повидлом </t>
  </si>
  <si>
    <t>Сок натуральный промышленного производства (абрикосовый)</t>
  </si>
  <si>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6</t>
    </r>
  </si>
  <si>
    <t>вторая</t>
  </si>
  <si>
    <t>ТТК № 13 (121)</t>
  </si>
  <si>
    <t>Суп молочный с крупой («Геркулес»)</t>
  </si>
  <si>
    <t>Мармелад желейный</t>
  </si>
  <si>
    <t>Сок натуральный промышленного производства в индивидуальной упаковке (яблоко)</t>
  </si>
  <si>
    <t>Салат из свеклы с зеленым горошком</t>
  </si>
  <si>
    <t>60</t>
  </si>
  <si>
    <t>Суп картофельный с бобовыми (горох)</t>
  </si>
  <si>
    <t>ТТК № 14 (258)</t>
  </si>
  <si>
    <t>Мясо духовое (говядина)</t>
  </si>
  <si>
    <t>Вареники ленивые отварные со сметаной</t>
  </si>
  <si>
    <t>ТТК 354</t>
  </si>
  <si>
    <t>Кисель из сухофруктов</t>
  </si>
  <si>
    <t>Булочка «Веснушка»</t>
  </si>
  <si>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7</t>
    </r>
  </si>
  <si>
    <t>ТТК № 16 (216*)</t>
  </si>
  <si>
    <t>Омлет с сыром</t>
  </si>
  <si>
    <t>Молоко кипяченное</t>
  </si>
  <si>
    <t>Щи из квашеной капусты с картофелем</t>
  </si>
  <si>
    <t>Котлеты рубленые (говядина)</t>
  </si>
  <si>
    <t>Каша вязкая (пшеничная)</t>
  </si>
  <si>
    <t>54*</t>
  </si>
  <si>
    <t>Икра свекольная</t>
  </si>
  <si>
    <t>Запеканка картофельная с субпродуктами</t>
  </si>
  <si>
    <t>20</t>
  </si>
  <si>
    <t>*ОП — Сборник рецептур блюд и кулинарных изделий для питания детей в дошкольных образовательных учреждениях / Под ред.М.П. Могильного и В.А. Тутельяна.- М.: ДеЛи принт, 2010.-628 с.</t>
  </si>
  <si>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8</t>
    </r>
  </si>
  <si>
    <t>Суп молочный с крупой (гречневая)</t>
  </si>
  <si>
    <t>Сушки простые</t>
  </si>
  <si>
    <t>ТТК № 40</t>
  </si>
  <si>
    <t>ТТК 25 (101)</t>
  </si>
  <si>
    <t>Суп картофельный с крупой (пшено)</t>
  </si>
  <si>
    <t>ТТК № 41 (291)</t>
  </si>
  <si>
    <t>Плов из птицы</t>
  </si>
  <si>
    <t>Сок натуральный промышленного производства (яблоко)</t>
  </si>
  <si>
    <t>200</t>
  </si>
  <si>
    <t>Рыба отварная (минтай)</t>
  </si>
  <si>
    <t>Картофель отварной</t>
  </si>
  <si>
    <t>Оладьи с повидлом</t>
  </si>
  <si>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9</t>
    </r>
  </si>
  <si>
    <t>ТТК № 42 (372)</t>
  </si>
  <si>
    <t>Яблоки печеные</t>
  </si>
  <si>
    <t>ТТК № 18 (121)</t>
  </si>
  <si>
    <t>Суп молочный с крупой (манная)</t>
  </si>
  <si>
    <t>Борщ</t>
  </si>
  <si>
    <t>Гуляш</t>
  </si>
  <si>
    <t>Макаронные изделия отварные</t>
  </si>
  <si>
    <t>ТТК № 43 (223)</t>
  </si>
  <si>
    <t>Запеканка из творога с молоком сгущенным</t>
  </si>
  <si>
    <r>
      <rPr>
        <b/>
        <sz val="11"/>
        <rFont val="Times New Roman"/>
        <family val="1"/>
        <charset val="204"/>
      </rPr>
      <t>День</t>
    </r>
    <r>
      <rPr>
        <sz val="11"/>
        <rFont val="Times New Roman"/>
        <family val="1"/>
        <charset val="204"/>
      </rPr>
      <t>: 10</t>
    </r>
  </si>
  <si>
    <t>215*</t>
  </si>
  <si>
    <t>ТТК № 44 (120)</t>
  </si>
  <si>
    <t>Суп молочный с макаронными изделиями</t>
  </si>
  <si>
    <t>Рассольник ленинградский</t>
  </si>
  <si>
    <t>Котлеты или биточки рыбные (минтай)</t>
  </si>
  <si>
    <t>298*</t>
  </si>
  <si>
    <t>Ленивые голубцы</t>
  </si>
  <si>
    <t>ТТК 45 (350)</t>
  </si>
  <si>
    <t>Кисель из ягод свежих (вишня замороженная)</t>
  </si>
  <si>
    <t>№ рец.</t>
  </si>
  <si>
    <t>Название</t>
  </si>
  <si>
    <t>Выход, г, мл</t>
  </si>
  <si>
    <t>Хлеб ржан</t>
  </si>
  <si>
    <t>Хлеб пшенич</t>
  </si>
  <si>
    <t>Мука пшеничн</t>
  </si>
  <si>
    <t>Крупы, бобовые</t>
  </si>
  <si>
    <t>Макарон. издел</t>
  </si>
  <si>
    <t>Картофель</t>
  </si>
  <si>
    <t xml:space="preserve">Овощи </t>
  </si>
  <si>
    <t>Фрукты свежие</t>
  </si>
  <si>
    <t>Сухофрукты</t>
  </si>
  <si>
    <t>Соки</t>
  </si>
  <si>
    <t>Мясо</t>
  </si>
  <si>
    <t>Субпродукты</t>
  </si>
  <si>
    <t>Птица</t>
  </si>
  <si>
    <t>Рыба</t>
  </si>
  <si>
    <t>Молоко и кисломолочная продукция</t>
  </si>
  <si>
    <t>Творог</t>
  </si>
  <si>
    <t>Сыр</t>
  </si>
  <si>
    <t>Сметана</t>
  </si>
  <si>
    <t>Масло слив</t>
  </si>
  <si>
    <t>Масло раст</t>
  </si>
  <si>
    <t>Яйцо, шт</t>
  </si>
  <si>
    <t>Сахар</t>
  </si>
  <si>
    <t>Кондит. изделия</t>
  </si>
  <si>
    <t>Чай</t>
  </si>
  <si>
    <t>дрожжи</t>
  </si>
  <si>
    <t>Какао</t>
  </si>
  <si>
    <t>Кофейный</t>
  </si>
  <si>
    <t>Крахмал</t>
  </si>
  <si>
    <t>Соль</t>
  </si>
  <si>
    <t>День 1</t>
  </si>
  <si>
    <t>фрукты</t>
  </si>
  <si>
    <t>Капуста тушеная</t>
  </si>
  <si>
    <t>Уплотненный полдник</t>
  </si>
  <si>
    <t>150/25</t>
  </si>
  <si>
    <t>Всего за день</t>
  </si>
  <si>
    <t>День 2</t>
  </si>
  <si>
    <t>масло сливочное</t>
  </si>
  <si>
    <t>ттт</t>
  </si>
  <si>
    <t>ТТК  (342)</t>
  </si>
  <si>
    <t>Поджарка из рыбы</t>
  </si>
  <si>
    <t>печенье сахарное</t>
  </si>
  <si>
    <t>День 3</t>
  </si>
  <si>
    <t>130/20</t>
  </si>
  <si>
    <t>Кофейный напиток</t>
  </si>
  <si>
    <t>ТТК №359</t>
  </si>
  <si>
    <t>День 4</t>
  </si>
  <si>
    <t>Горошек зеленый</t>
  </si>
  <si>
    <t>День 5</t>
  </si>
  <si>
    <t>Суп молочный с крупой (пшено)</t>
  </si>
  <si>
    <t xml:space="preserve">15 </t>
  </si>
  <si>
    <t>Кисломолочный продукт  (Ряженка м.д.ж. 2,5 %)</t>
  </si>
  <si>
    <t>Суп картофельный с клецками/с птицей</t>
  </si>
  <si>
    <t xml:space="preserve">Пирожки с повидлом </t>
  </si>
  <si>
    <t>День 6</t>
  </si>
  <si>
    <t>Суп молочный с крупой (геркулес)</t>
  </si>
  <si>
    <t>мармелад фруктовый</t>
  </si>
  <si>
    <t>Вареники ленивые отварные</t>
  </si>
  <si>
    <t>200/20</t>
  </si>
  <si>
    <t>Кисель из яблок сушенных</t>
  </si>
  <si>
    <t>День 7</t>
  </si>
  <si>
    <t xml:space="preserve"> Омлет с сыром</t>
  </si>
  <si>
    <t>Котлета рубленая (говядина)</t>
  </si>
  <si>
    <t>День 8</t>
  </si>
  <si>
    <t>Суп молочный с крупой (гречневой)</t>
  </si>
  <si>
    <t>Сушка</t>
  </si>
  <si>
    <t xml:space="preserve">Сок  </t>
  </si>
  <si>
    <t>Рыба отварная</t>
  </si>
  <si>
    <t>80/10</t>
  </si>
  <si>
    <t>День 9</t>
  </si>
  <si>
    <t>Сыр российский (порциями)/ масло сливочное</t>
  </si>
  <si>
    <t>150/20</t>
  </si>
  <si>
    <t>День 10</t>
  </si>
  <si>
    <t>Сок натуральный промышленного производства в индивидуальной упаковке (абрикосовый)</t>
  </si>
  <si>
    <t>ИТОГО (среднее за 10 дней)</t>
  </si>
  <si>
    <t>Норма по СанПиН (суточная)</t>
  </si>
  <si>
    <t>Выполнение в %</t>
  </si>
  <si>
    <t>ИТОГО ЗА 10 ДНЕЙ</t>
  </si>
  <si>
    <t>пищевые вещества (г)</t>
  </si>
  <si>
    <t>энергетическая ценность (ккал)</t>
  </si>
  <si>
    <r>
      <rPr>
        <sz val="11"/>
        <rFont val="Times New Roman"/>
        <family val="1"/>
        <charset val="204"/>
      </rPr>
      <t xml:space="preserve"> B</t>
    </r>
    <r>
      <rPr>
        <vertAlign val="subscript"/>
        <sz val="10"/>
        <rFont val="Times New Roman"/>
        <family val="1"/>
        <charset val="204"/>
      </rPr>
      <t>1</t>
    </r>
  </si>
  <si>
    <t>Итого за 10 дней:</t>
  </si>
  <si>
    <t>Среднее значение за 10 дней</t>
  </si>
  <si>
    <t>Содержание в %</t>
  </si>
  <si>
    <t>Соотношение:</t>
  </si>
  <si>
    <t>Среднее значение за 10 дней "Завтрак", %</t>
  </si>
  <si>
    <t>Среднее значение за 10 дней "2-ой Завтрак", %</t>
  </si>
  <si>
    <t>Среднее значение за 10 дней "Обед", %</t>
  </si>
  <si>
    <t>Среднее значение за 10 дней "Уплотненный полдник", %</t>
  </si>
  <si>
    <t>Таблица повторов блюд</t>
  </si>
  <si>
    <t>ЗАВТРАК</t>
  </si>
  <si>
    <t>Кофейный напиток на молоке</t>
  </si>
  <si>
    <t>Какао на молоке</t>
  </si>
  <si>
    <t>Фрукты свежие (яблоки)</t>
  </si>
  <si>
    <t>ОБЕД</t>
  </si>
  <si>
    <t>УПЛОТНЕННЫЙ ПОЛДНИК</t>
  </si>
  <si>
    <t>Кисель из сока плодового или ягодного с сахаром</t>
  </si>
  <si>
    <t>ПРИЛОЖЕНИЕ 1</t>
  </si>
  <si>
    <t xml:space="preserve">В предложенном варианте меню, фрукты используются в соответствии с  сезоном
</t>
  </si>
  <si>
    <t>на 100 грамм съедобной части:</t>
  </si>
  <si>
    <r>
      <rPr>
        <sz val="11"/>
        <rFont val="Times New Roman"/>
        <family val="1"/>
        <charset val="204"/>
      </rPr>
      <t xml:space="preserve"> B</t>
    </r>
    <r>
      <rPr>
        <vertAlign val="subscript"/>
        <sz val="11"/>
        <rFont val="Times New Roman"/>
        <family val="1"/>
        <charset val="204"/>
      </rPr>
      <t>1</t>
    </r>
  </si>
  <si>
    <t>Яблоки</t>
  </si>
  <si>
    <t>Груши</t>
  </si>
  <si>
    <t>Апельсин</t>
  </si>
  <si>
    <t>Мандарин</t>
  </si>
  <si>
    <t>Банан</t>
  </si>
  <si>
    <t>Слива</t>
  </si>
  <si>
    <t>Виноград</t>
  </si>
  <si>
    <t>Земляника садовая</t>
  </si>
  <si>
    <t>Вишня</t>
  </si>
  <si>
    <t>Черешня</t>
  </si>
  <si>
    <t>Алыча</t>
  </si>
  <si>
    <t>Абрикос</t>
  </si>
  <si>
    <t>Персик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</si>
</sst>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00"/>
  </numFmts>
  <fonts count="22" x14ac:knownFonts="1">
    <font>
      <sz val="10"/>
      <name val="Arial"/>
      <charset val="1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sz val="9"/>
      <name val="Arial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8"/>
      <color rgb="FF81D41A"/>
      <name val="Arial"/>
      <family val="2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vertAlign val="subscript"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rgb="FFC6D9F1"/>
        <bgColor rgb="FFB9CDE5"/>
      </patternFill>
    </fill>
    <fill>
      <patternFill patternType="solid">
        <fgColor rgb="FFB9CDE5"/>
        <bgColor rgb="FFC6D9F1"/>
      </patternFill>
    </fill>
    <fill>
      <patternFill patternType="solid">
        <fgColor rgb="FF81D41A"/>
        <bgColor rgb="FF969696"/>
      </patternFill>
    </fill>
    <fill>
      <patternFill patternType="solid">
        <fgColor rgb="FFF2DCDB"/>
        <bgColor rgb="FFFCD5B5"/>
      </patternFill>
    </fill>
    <fill>
      <patternFill patternType="solid">
        <fgColor rgb="FFFF7B59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2DCDB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18" fillId="0" borderId="0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165" fontId="13" fillId="5" borderId="1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distributed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2" fontId="4" fillId="2" borderId="3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0" fillId="0" borderId="0" xfId="0" applyNumberFormat="1" applyBorder="1"/>
    <xf numFmtId="49" fontId="4" fillId="0" borderId="5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justify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 wrapText="1"/>
    </xf>
    <xf numFmtId="1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65" fontId="14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1" fontId="14" fillId="6" borderId="1" xfId="0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distributed" wrapText="1"/>
    </xf>
    <xf numFmtId="2" fontId="14" fillId="2" borderId="3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distributed" wrapText="1"/>
    </xf>
    <xf numFmtId="0" fontId="14" fillId="0" borderId="5" xfId="1" applyFont="1" applyBorder="1" applyAlignment="1">
      <alignment horizontal="left" vertical="distributed" wrapText="1"/>
    </xf>
    <xf numFmtId="164" fontId="14" fillId="2" borderId="1" xfId="0" applyNumberFormat="1" applyFont="1" applyFill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2" fontId="14" fillId="7" borderId="1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14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vertical="distributed" wrapText="1"/>
    </xf>
    <xf numFmtId="2" fontId="14" fillId="0" borderId="1" xfId="0" applyNumberFormat="1" applyFont="1" applyBorder="1" applyAlignment="1">
      <alignment horizontal="left" vertical="center" wrapText="1"/>
    </xf>
    <xf numFmtId="1" fontId="13" fillId="8" borderId="1" xfId="0" applyNumberFormat="1" applyFont="1" applyFill="1" applyBorder="1" applyAlignment="1">
      <alignment horizontal="center" vertical="center"/>
    </xf>
    <xf numFmtId="165" fontId="13" fillId="8" borderId="1" xfId="0" applyNumberFormat="1" applyFont="1" applyFill="1" applyBorder="1" applyAlignment="1">
      <alignment horizontal="center" vertical="center" wrapText="1"/>
    </xf>
    <xf numFmtId="1" fontId="14" fillId="8" borderId="1" xfId="0" applyNumberFormat="1" applyFont="1" applyFill="1" applyBorder="1" applyAlignment="1">
      <alignment horizontal="center" vertical="center"/>
    </xf>
    <xf numFmtId="2" fontId="14" fillId="8" borderId="1" xfId="0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0" fontId="0" fillId="0" borderId="0" xfId="0" applyFont="1"/>
    <xf numFmtId="165" fontId="14" fillId="0" borderId="1" xfId="0" applyNumberFormat="1" applyFont="1" applyBorder="1" applyAlignment="1">
      <alignment horizontal="left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justify" vertical="distributed" wrapText="1"/>
    </xf>
    <xf numFmtId="1" fontId="14" fillId="0" borderId="3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justify" vertical="distributed" wrapText="1"/>
    </xf>
    <xf numFmtId="0" fontId="14" fillId="0" borderId="5" xfId="0" applyFont="1" applyBorder="1" applyAlignment="1">
      <alignment horizontal="left" vertical="distributed" wrapText="1"/>
    </xf>
    <xf numFmtId="49" fontId="14" fillId="0" borderId="5" xfId="0" applyNumberFormat="1" applyFont="1" applyBorder="1" applyAlignment="1">
      <alignment horizontal="justify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2" fontId="14" fillId="2" borderId="1" xfId="0" applyNumberFormat="1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distributed" wrapText="1"/>
    </xf>
    <xf numFmtId="0" fontId="14" fillId="0" borderId="6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 vertical="center"/>
    </xf>
    <xf numFmtId="165" fontId="13" fillId="6" borderId="1" xfId="0" applyNumberFormat="1" applyFont="1" applyFill="1" applyBorder="1" applyAlignment="1">
      <alignment horizontal="left" vertical="center" wrapText="1"/>
    </xf>
    <xf numFmtId="164" fontId="13" fillId="6" borderId="1" xfId="0" applyNumberFormat="1" applyFont="1" applyFill="1" applyBorder="1" applyAlignment="1">
      <alignment horizontal="center" vertical="center"/>
    </xf>
    <xf numFmtId="1" fontId="13" fillId="9" borderId="1" xfId="0" applyNumberFormat="1" applyFont="1" applyFill="1" applyBorder="1" applyAlignment="1">
      <alignment horizontal="center" vertical="center"/>
    </xf>
    <xf numFmtId="165" fontId="13" fillId="9" borderId="1" xfId="0" applyNumberFormat="1" applyFont="1" applyFill="1" applyBorder="1" applyAlignment="1">
      <alignment horizontal="left" vertical="center" wrapText="1"/>
    </xf>
    <xf numFmtId="2" fontId="13" fillId="9" borderId="1" xfId="0" applyNumberFormat="1" applyFont="1" applyFill="1" applyBorder="1" applyAlignment="1">
      <alignment horizontal="center" vertical="center"/>
    </xf>
    <xf numFmtId="2" fontId="16" fillId="0" borderId="0" xfId="0" applyNumberFormat="1" applyFont="1"/>
    <xf numFmtId="2" fontId="17" fillId="0" borderId="0" xfId="0" applyNumberFormat="1" applyFont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distributed" wrapText="1"/>
    </xf>
    <xf numFmtId="0" fontId="3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distributed" wrapText="1"/>
    </xf>
    <xf numFmtId="4" fontId="19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10" fillId="8" borderId="4" xfId="0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vertical="center" wrapText="1"/>
    </xf>
    <xf numFmtId="2" fontId="9" fillId="0" borderId="4" xfId="0" applyNumberFormat="1" applyFont="1" applyBorder="1" applyAlignment="1">
      <alignment horizontal="left" vertical="center" wrapText="1"/>
    </xf>
    <xf numFmtId="0" fontId="20" fillId="0" borderId="0" xfId="0" applyFont="1" applyAlignment="1">
      <alignment vertical="distributed" wrapText="1"/>
    </xf>
    <xf numFmtId="0" fontId="3" fillId="0" borderId="5" xfId="0" applyFont="1" applyBorder="1" applyAlignment="1">
      <alignment horizontal="center" vertical="distributed" wrapText="1"/>
    </xf>
    <xf numFmtId="0" fontId="3" fillId="0" borderId="0" xfId="0" applyFont="1" applyBorder="1" applyAlignment="1">
      <alignment horizontal="center" vertical="distributed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distributed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distributed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distributed" wrapText="1"/>
    </xf>
    <xf numFmtId="0" fontId="19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distributed" wrapText="1"/>
    </xf>
    <xf numFmtId="0" fontId="3" fillId="0" borderId="1" xfId="0" applyFont="1" applyBorder="1" applyAlignment="1">
      <alignment vertical="distributed" wrapText="1"/>
    </xf>
    <xf numFmtId="49" fontId="3" fillId="0" borderId="1" xfId="0" applyNumberFormat="1" applyFont="1" applyBorder="1" applyAlignment="1">
      <alignment horizontal="left" vertical="distributed" wrapText="1"/>
    </xf>
    <xf numFmtId="49" fontId="3" fillId="0" borderId="1" xfId="0" applyNumberFormat="1" applyFont="1" applyBorder="1" applyAlignment="1">
      <alignment horizontal="justify" vertical="distributed" wrapText="1"/>
    </xf>
  </cellXfs>
  <cellStyles count="2">
    <cellStyle name="Обычный" xfId="0" builtinId="0"/>
    <cellStyle name="Обычный_Лист5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2DCDB"/>
      <rgbColor rgb="FFCCFFFF"/>
      <rgbColor rgb="FF660066"/>
      <rgbColor rgb="FFFF7B59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2"/>
  <sheetViews>
    <sheetView view="pageBreakPreview" zoomScale="60" zoomScaleNormal="100" workbookViewId="0">
      <selection activeCell="P1" sqref="P1"/>
    </sheetView>
  </sheetViews>
  <sheetFormatPr defaultColWidth="9.1328125" defaultRowHeight="12.75" x14ac:dyDescent="0.35"/>
  <cols>
    <col min="1" max="1" width="13.46484375" customWidth="1"/>
    <col min="2" max="2" width="34.398437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0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  <c r="D3" s="23"/>
      <c r="E3" s="23"/>
      <c r="F3" s="23"/>
      <c r="G3" s="24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29" customFormat="1" ht="18.75" customHeight="1" x14ac:dyDescent="0.35">
      <c r="A8" s="25">
        <v>213</v>
      </c>
      <c r="B8" s="30" t="s">
        <v>24</v>
      </c>
      <c r="C8" s="31">
        <v>40</v>
      </c>
      <c r="D8" s="32">
        <v>5.0999999999999996</v>
      </c>
      <c r="E8" s="32">
        <v>4.5999999999999996</v>
      </c>
      <c r="F8" s="32">
        <v>0.3</v>
      </c>
      <c r="G8" s="32">
        <f>D8*4+E8*9+F8*4</f>
        <v>63</v>
      </c>
      <c r="H8" s="32">
        <v>0.03</v>
      </c>
      <c r="I8" s="32">
        <v>0</v>
      </c>
      <c r="J8" s="32">
        <v>0.1</v>
      </c>
      <c r="K8" s="32">
        <v>0.2</v>
      </c>
      <c r="L8" s="32">
        <v>22</v>
      </c>
      <c r="M8" s="32">
        <v>77</v>
      </c>
      <c r="N8" s="32">
        <v>5</v>
      </c>
      <c r="O8" s="32">
        <v>1</v>
      </c>
    </row>
    <row r="9" spans="1:1024" s="23" customFormat="1" ht="19.149999999999999" customHeight="1" x14ac:dyDescent="0.35">
      <c r="A9" s="33" t="s">
        <v>25</v>
      </c>
      <c r="B9" s="34" t="s">
        <v>26</v>
      </c>
      <c r="C9" s="33">
        <v>180</v>
      </c>
      <c r="D9" s="35">
        <v>1.8</v>
      </c>
      <c r="E9" s="35">
        <v>6.6</v>
      </c>
      <c r="F9" s="35">
        <v>28.64</v>
      </c>
      <c r="G9" s="32">
        <f>D9*4+E9*9+F9*4</f>
        <v>181.16</v>
      </c>
      <c r="H9" s="25">
        <v>0.05</v>
      </c>
      <c r="I9" s="25">
        <v>1.01</v>
      </c>
      <c r="J9" s="25">
        <v>0.05</v>
      </c>
      <c r="K9" s="25">
        <v>0.18</v>
      </c>
      <c r="L9" s="25">
        <v>111.5</v>
      </c>
      <c r="M9" s="25">
        <v>118.4</v>
      </c>
      <c r="N9" s="25">
        <v>25.81</v>
      </c>
      <c r="O9" s="25">
        <v>0.4</v>
      </c>
      <c r="P9" s="36"/>
      <c r="Q9" s="36"/>
      <c r="AMJ9" s="37"/>
    </row>
    <row r="10" spans="1:1024" s="23" customFormat="1" ht="18" customHeight="1" x14ac:dyDescent="0.35">
      <c r="A10" s="25" t="s">
        <v>27</v>
      </c>
      <c r="B10" s="38" t="s">
        <v>28</v>
      </c>
      <c r="C10" s="27" t="s">
        <v>29</v>
      </c>
      <c r="D10" s="28">
        <v>0.06</v>
      </c>
      <c r="E10" s="28">
        <v>0.02</v>
      </c>
      <c r="F10" s="28">
        <v>9.99</v>
      </c>
      <c r="G10" s="25">
        <v>40</v>
      </c>
      <c r="H10" s="39">
        <v>0</v>
      </c>
      <c r="I10" s="39">
        <v>0.03</v>
      </c>
      <c r="J10" s="39">
        <v>0</v>
      </c>
      <c r="K10" s="39">
        <v>0</v>
      </c>
      <c r="L10" s="39">
        <v>10</v>
      </c>
      <c r="M10" s="39">
        <v>2.5</v>
      </c>
      <c r="N10" s="39">
        <v>1.3</v>
      </c>
      <c r="O10" s="39">
        <v>0.28000000000000003</v>
      </c>
      <c r="P10" s="36"/>
      <c r="AMJ10" s="37"/>
    </row>
    <row r="11" spans="1:1024" s="41" customFormat="1" ht="18.2" customHeight="1" x14ac:dyDescent="0.35">
      <c r="A11" s="25" t="s">
        <v>30</v>
      </c>
      <c r="B11" s="40" t="s">
        <v>31</v>
      </c>
      <c r="C11" s="25">
        <v>25</v>
      </c>
      <c r="D11" s="25">
        <v>1.85</v>
      </c>
      <c r="E11" s="25">
        <v>0.2</v>
      </c>
      <c r="F11" s="25">
        <v>12</v>
      </c>
      <c r="G11" s="32">
        <v>53.5</v>
      </c>
      <c r="H11" s="39">
        <v>0.05</v>
      </c>
      <c r="I11" s="39">
        <f>-J11</f>
        <v>0</v>
      </c>
      <c r="J11" s="39">
        <v>0</v>
      </c>
      <c r="K11" s="39">
        <v>0.65</v>
      </c>
      <c r="L11" s="39">
        <v>11.5</v>
      </c>
      <c r="M11" s="39">
        <v>43.5</v>
      </c>
      <c r="N11" s="39">
        <v>16.5</v>
      </c>
      <c r="O11" s="39">
        <v>0.55000000000000004</v>
      </c>
      <c r="AMJ11" s="42"/>
    </row>
    <row r="12" spans="1:1024" s="47" customFormat="1" ht="18" customHeight="1" x14ac:dyDescent="0.35">
      <c r="A12" s="43"/>
      <c r="B12" s="44" t="s">
        <v>32</v>
      </c>
      <c r="C12" s="45">
        <f t="shared" ref="C12:O12" si="0">C8+C9+C10+C11</f>
        <v>425</v>
      </c>
      <c r="D12" s="46">
        <f t="shared" si="0"/>
        <v>8.8099999999999987</v>
      </c>
      <c r="E12" s="46">
        <f t="shared" si="0"/>
        <v>11.419999999999998</v>
      </c>
      <c r="F12" s="46">
        <f t="shared" si="0"/>
        <v>50.93</v>
      </c>
      <c r="G12" s="46">
        <f t="shared" si="0"/>
        <v>337.65999999999997</v>
      </c>
      <c r="H12" s="46">
        <f t="shared" si="0"/>
        <v>0.13</v>
      </c>
      <c r="I12" s="46">
        <f t="shared" si="0"/>
        <v>1.04</v>
      </c>
      <c r="J12" s="46">
        <f t="shared" si="0"/>
        <v>0.15000000000000002</v>
      </c>
      <c r="K12" s="46">
        <f t="shared" si="0"/>
        <v>1.03</v>
      </c>
      <c r="L12" s="46">
        <f t="shared" si="0"/>
        <v>155</v>
      </c>
      <c r="M12" s="46">
        <f t="shared" si="0"/>
        <v>241.4</v>
      </c>
      <c r="N12" s="46">
        <f t="shared" si="0"/>
        <v>48.61</v>
      </c>
      <c r="O12" s="46">
        <f t="shared" si="0"/>
        <v>2.23</v>
      </c>
      <c r="Q12" s="48"/>
      <c r="R12" s="48"/>
    </row>
    <row r="13" spans="1:1024" s="29" customFormat="1" ht="13.5" customHeight="1" x14ac:dyDescent="0.35">
      <c r="A13" s="7" t="s">
        <v>33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024" s="29" customFormat="1" ht="13.5" customHeight="1" x14ac:dyDescent="0.35">
      <c r="A14" s="25" t="s">
        <v>34</v>
      </c>
      <c r="B14" s="40" t="s">
        <v>35</v>
      </c>
      <c r="C14" s="25">
        <v>150</v>
      </c>
      <c r="D14" s="49">
        <v>1.35</v>
      </c>
      <c r="E14" s="49">
        <v>0.3</v>
      </c>
      <c r="F14" s="49">
        <v>12.15</v>
      </c>
      <c r="G14" s="50">
        <v>64.5</v>
      </c>
      <c r="H14" s="49">
        <v>0.06</v>
      </c>
      <c r="I14" s="49">
        <v>90</v>
      </c>
      <c r="J14" s="49">
        <v>0</v>
      </c>
      <c r="K14" s="49">
        <v>0.3</v>
      </c>
      <c r="L14" s="49">
        <v>51</v>
      </c>
      <c r="M14" s="49">
        <v>34.5</v>
      </c>
      <c r="N14" s="49">
        <v>19.5</v>
      </c>
      <c r="O14" s="49">
        <v>0.45</v>
      </c>
      <c r="P14" s="51"/>
      <c r="Q14" s="51"/>
    </row>
    <row r="15" spans="1:1024" s="29" customFormat="1" ht="13.5" customHeight="1" x14ac:dyDescent="0.35">
      <c r="A15" s="25"/>
      <c r="B15" s="44" t="s">
        <v>36</v>
      </c>
      <c r="C15" s="45">
        <f t="shared" ref="C15:O15" si="1">SUM(C14:C14)</f>
        <v>150</v>
      </c>
      <c r="D15" s="52">
        <f t="shared" si="1"/>
        <v>1.35</v>
      </c>
      <c r="E15" s="52">
        <f t="shared" si="1"/>
        <v>0.3</v>
      </c>
      <c r="F15" s="52">
        <f t="shared" si="1"/>
        <v>12.15</v>
      </c>
      <c r="G15" s="52">
        <f t="shared" si="1"/>
        <v>64.5</v>
      </c>
      <c r="H15" s="52">
        <f t="shared" si="1"/>
        <v>0.06</v>
      </c>
      <c r="I15" s="52">
        <f t="shared" si="1"/>
        <v>90</v>
      </c>
      <c r="J15" s="52">
        <f t="shared" si="1"/>
        <v>0</v>
      </c>
      <c r="K15" s="52">
        <f t="shared" si="1"/>
        <v>0.3</v>
      </c>
      <c r="L15" s="52">
        <f t="shared" si="1"/>
        <v>51</v>
      </c>
      <c r="M15" s="52">
        <f t="shared" si="1"/>
        <v>34.5</v>
      </c>
      <c r="N15" s="52">
        <f t="shared" si="1"/>
        <v>19.5</v>
      </c>
      <c r="O15" s="52">
        <f t="shared" si="1"/>
        <v>0.45</v>
      </c>
      <c r="Q15" s="48"/>
    </row>
    <row r="16" spans="1:1024" s="29" customFormat="1" ht="13.5" customHeight="1" x14ac:dyDescent="0.35">
      <c r="A16" s="7" t="s">
        <v>37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024" s="59" customFormat="1" ht="16.5" customHeight="1" x14ac:dyDescent="0.35">
      <c r="A17" s="53">
        <v>70</v>
      </c>
      <c r="B17" s="54" t="s">
        <v>38</v>
      </c>
      <c r="C17" s="55">
        <v>50</v>
      </c>
      <c r="D17" s="32">
        <v>0.4</v>
      </c>
      <c r="E17" s="32">
        <v>0</v>
      </c>
      <c r="F17" s="32">
        <v>0.85</v>
      </c>
      <c r="G17" s="56">
        <v>5</v>
      </c>
      <c r="H17" s="25">
        <v>8.0000000000000002E-3</v>
      </c>
      <c r="I17" s="25">
        <v>1.75</v>
      </c>
      <c r="J17" s="25">
        <v>0</v>
      </c>
      <c r="K17" s="57">
        <v>0.05</v>
      </c>
      <c r="L17" s="25">
        <v>11.5</v>
      </c>
      <c r="M17" s="25">
        <v>12</v>
      </c>
      <c r="N17" s="25">
        <v>7</v>
      </c>
      <c r="O17" s="25">
        <v>0.3</v>
      </c>
      <c r="P17" s="58"/>
      <c r="AMJ17" s="37"/>
    </row>
    <row r="18" spans="1:1024" s="29" customFormat="1" ht="15" customHeight="1" x14ac:dyDescent="0.35">
      <c r="A18" s="25" t="s">
        <v>39</v>
      </c>
      <c r="B18" s="60" t="s">
        <v>40</v>
      </c>
      <c r="C18" s="61">
        <v>180</v>
      </c>
      <c r="D18" s="32">
        <v>1.4</v>
      </c>
      <c r="E18" s="32">
        <v>2</v>
      </c>
      <c r="F18" s="32">
        <v>8.7200000000000006</v>
      </c>
      <c r="G18" s="25">
        <f>D18*4+E18*9+F18*4</f>
        <v>58.480000000000004</v>
      </c>
      <c r="H18" s="32">
        <v>0.06</v>
      </c>
      <c r="I18" s="32">
        <v>5.94</v>
      </c>
      <c r="J18" s="32">
        <v>0</v>
      </c>
      <c r="K18" s="32">
        <v>0.88</v>
      </c>
      <c r="L18" s="32">
        <v>19.22</v>
      </c>
      <c r="M18" s="32">
        <v>40.299999999999997</v>
      </c>
      <c r="N18" s="32">
        <v>16.39</v>
      </c>
      <c r="O18" s="32">
        <v>0.62</v>
      </c>
      <c r="P18" s="51"/>
      <c r="AMJ18" s="37"/>
    </row>
    <row r="19" spans="1:1024" s="29" customFormat="1" ht="18" customHeight="1" x14ac:dyDescent="0.35">
      <c r="A19" s="25">
        <v>268</v>
      </c>
      <c r="B19" s="62" t="s">
        <v>41</v>
      </c>
      <c r="C19" s="25">
        <v>70</v>
      </c>
      <c r="D19" s="25">
        <v>9.8000000000000007</v>
      </c>
      <c r="E19" s="25">
        <v>8.26</v>
      </c>
      <c r="F19" s="25">
        <v>11.24</v>
      </c>
      <c r="G19" s="25">
        <f>D19*4+E19*9+F19*4</f>
        <v>158.5</v>
      </c>
      <c r="H19" s="63">
        <v>0.04</v>
      </c>
      <c r="I19" s="63">
        <v>0</v>
      </c>
      <c r="J19" s="63">
        <v>2.1999999999999999E-2</v>
      </c>
      <c r="K19" s="63">
        <v>0.04</v>
      </c>
      <c r="L19" s="63">
        <v>8.08</v>
      </c>
      <c r="M19" s="63">
        <v>108.02</v>
      </c>
      <c r="N19" s="63">
        <v>19.47</v>
      </c>
      <c r="O19" s="63">
        <v>1.71</v>
      </c>
      <c r="P19" s="51"/>
      <c r="AMJ19" s="37"/>
    </row>
    <row r="20" spans="1:1024" s="29" customFormat="1" ht="23.85" customHeight="1" x14ac:dyDescent="0.35">
      <c r="A20" s="25" t="s">
        <v>42</v>
      </c>
      <c r="B20" s="62" t="s">
        <v>43</v>
      </c>
      <c r="C20" s="25">
        <v>150</v>
      </c>
      <c r="D20" s="25">
        <v>3</v>
      </c>
      <c r="E20" s="25">
        <v>4.5</v>
      </c>
      <c r="F20" s="25">
        <v>21.07</v>
      </c>
      <c r="G20" s="25">
        <f>D20*4+E20*9+F20*4</f>
        <v>136.78</v>
      </c>
      <c r="H20" s="25">
        <v>0.06</v>
      </c>
      <c r="I20" s="25">
        <v>8.57</v>
      </c>
      <c r="J20" s="25">
        <v>0.01</v>
      </c>
      <c r="K20" s="25">
        <v>0.95</v>
      </c>
      <c r="L20" s="25">
        <v>33.799999999999997</v>
      </c>
      <c r="M20" s="25">
        <v>65.069999999999993</v>
      </c>
      <c r="N20" s="25">
        <v>26.05</v>
      </c>
      <c r="O20" s="25">
        <v>0.92</v>
      </c>
      <c r="P20" s="51"/>
      <c r="AMJ20" s="37"/>
    </row>
    <row r="21" spans="1:1024" s="65" customFormat="1" ht="16.5" customHeight="1" x14ac:dyDescent="0.35">
      <c r="A21" s="25" t="s">
        <v>44</v>
      </c>
      <c r="B21" s="62" t="s">
        <v>45</v>
      </c>
      <c r="C21" s="25">
        <v>180</v>
      </c>
      <c r="D21" s="25">
        <v>0.36</v>
      </c>
      <c r="E21" s="25">
        <v>0.08</v>
      </c>
      <c r="F21" s="25">
        <v>28.81</v>
      </c>
      <c r="G21" s="63">
        <f>D21*4+E21*9+F21*4</f>
        <v>117.39999999999999</v>
      </c>
      <c r="H21" s="25">
        <v>0</v>
      </c>
      <c r="I21" s="25">
        <v>0.36</v>
      </c>
      <c r="J21" s="25">
        <v>0</v>
      </c>
      <c r="K21" s="25">
        <v>0.18</v>
      </c>
      <c r="L21" s="25">
        <v>28.63</v>
      </c>
      <c r="M21" s="25">
        <v>13.86</v>
      </c>
      <c r="N21" s="25">
        <v>5.4</v>
      </c>
      <c r="O21" s="25">
        <v>1.1299999999999999</v>
      </c>
      <c r="P21" s="64"/>
      <c r="AMJ21" s="37"/>
    </row>
    <row r="22" spans="1:1024" s="41" customFormat="1" ht="18.2" customHeight="1" x14ac:dyDescent="0.35">
      <c r="A22" s="25" t="s">
        <v>30</v>
      </c>
      <c r="B22" s="40" t="s">
        <v>31</v>
      </c>
      <c r="C22" s="25">
        <v>25</v>
      </c>
      <c r="D22" s="25">
        <v>1.85</v>
      </c>
      <c r="E22" s="25">
        <v>0.2</v>
      </c>
      <c r="F22" s="25">
        <v>12</v>
      </c>
      <c r="G22" s="32">
        <v>53.5</v>
      </c>
      <c r="H22" s="39">
        <v>0.05</v>
      </c>
      <c r="I22" s="39">
        <f>-J22</f>
        <v>0</v>
      </c>
      <c r="J22" s="39">
        <v>0</v>
      </c>
      <c r="K22" s="39">
        <v>0.65</v>
      </c>
      <c r="L22" s="39">
        <v>11.5</v>
      </c>
      <c r="M22" s="39">
        <v>43.5</v>
      </c>
      <c r="N22" s="39">
        <v>16.5</v>
      </c>
      <c r="O22" s="39">
        <v>0.55000000000000004</v>
      </c>
      <c r="AMJ22" s="42"/>
    </row>
    <row r="23" spans="1:1024" s="59" customFormat="1" ht="20.100000000000001" customHeight="1" x14ac:dyDescent="0.35">
      <c r="A23" s="33" t="s">
        <v>30</v>
      </c>
      <c r="B23" s="66" t="s">
        <v>46</v>
      </c>
      <c r="C23" s="33">
        <v>35</v>
      </c>
      <c r="D23" s="32">
        <v>1.96</v>
      </c>
      <c r="E23" s="32">
        <v>0.39</v>
      </c>
      <c r="F23" s="32">
        <v>17.29</v>
      </c>
      <c r="G23" s="32">
        <v>80.459999999999994</v>
      </c>
      <c r="H23" s="32">
        <v>3.5000000000000003E-2</v>
      </c>
      <c r="I23" s="32">
        <v>0</v>
      </c>
      <c r="J23" s="32">
        <v>0</v>
      </c>
      <c r="K23" s="32">
        <v>0.31</v>
      </c>
      <c r="L23" s="32">
        <v>8.0500000000000007</v>
      </c>
      <c r="M23" s="32">
        <v>37.1</v>
      </c>
      <c r="N23" s="32">
        <v>8.75</v>
      </c>
      <c r="O23" s="32">
        <v>1.08</v>
      </c>
      <c r="P23" s="58"/>
      <c r="AMJ23" s="37"/>
    </row>
    <row r="24" spans="1:1024" s="47" customFormat="1" ht="18" customHeight="1" x14ac:dyDescent="0.35">
      <c r="A24" s="43"/>
      <c r="B24" s="44" t="s">
        <v>47</v>
      </c>
      <c r="C24" s="45">
        <f t="shared" ref="C24:O24" si="2">C17+C18+C19+C20+C21+C22+C23</f>
        <v>690</v>
      </c>
      <c r="D24" s="46">
        <f t="shared" si="2"/>
        <v>18.770000000000003</v>
      </c>
      <c r="E24" s="46">
        <f t="shared" si="2"/>
        <v>15.43</v>
      </c>
      <c r="F24" s="46">
        <f t="shared" si="2"/>
        <v>99.97999999999999</v>
      </c>
      <c r="G24" s="46">
        <f t="shared" si="2"/>
        <v>610.12</v>
      </c>
      <c r="H24" s="46">
        <f t="shared" si="2"/>
        <v>0.253</v>
      </c>
      <c r="I24" s="46">
        <f t="shared" si="2"/>
        <v>16.62</v>
      </c>
      <c r="J24" s="46">
        <f t="shared" si="2"/>
        <v>3.2000000000000001E-2</v>
      </c>
      <c r="K24" s="46">
        <f t="shared" si="2"/>
        <v>3.06</v>
      </c>
      <c r="L24" s="46">
        <f t="shared" si="2"/>
        <v>120.77999999999999</v>
      </c>
      <c r="M24" s="46">
        <f t="shared" si="2"/>
        <v>319.85000000000002</v>
      </c>
      <c r="N24" s="46">
        <f t="shared" si="2"/>
        <v>99.56</v>
      </c>
      <c r="O24" s="46">
        <f t="shared" si="2"/>
        <v>6.31</v>
      </c>
      <c r="Q24" s="48"/>
      <c r="R24" s="48"/>
    </row>
    <row r="25" spans="1:1024" s="29" customFormat="1" ht="13.5" customHeight="1" x14ac:dyDescent="0.35">
      <c r="A25" s="7" t="s">
        <v>48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024" s="70" customFormat="1" ht="19.45" customHeight="1" x14ac:dyDescent="0.35">
      <c r="A26" s="67">
        <v>401</v>
      </c>
      <c r="B26" s="68" t="s">
        <v>49</v>
      </c>
      <c r="C26" s="67">
        <v>175</v>
      </c>
      <c r="D26" s="69">
        <v>11</v>
      </c>
      <c r="E26" s="69">
        <v>14</v>
      </c>
      <c r="F26" s="69">
        <v>75</v>
      </c>
      <c r="G26" s="25">
        <f>D26*4+E26*9+F26*4</f>
        <v>470</v>
      </c>
      <c r="H26" s="69">
        <v>0.11</v>
      </c>
      <c r="I26" s="69">
        <v>0.3</v>
      </c>
      <c r="J26" s="69">
        <v>0.01</v>
      </c>
      <c r="K26" s="69">
        <v>2.42</v>
      </c>
      <c r="L26" s="69">
        <v>63.87</v>
      </c>
      <c r="M26" s="69">
        <v>89.12</v>
      </c>
      <c r="N26" s="69">
        <v>24.62</v>
      </c>
      <c r="O26" s="69">
        <v>1.06</v>
      </c>
      <c r="AMJ26" s="37"/>
    </row>
    <row r="27" spans="1:1024" s="59" customFormat="1" ht="19.05" customHeight="1" x14ac:dyDescent="0.35">
      <c r="A27" s="33">
        <v>386</v>
      </c>
      <c r="B27" s="68" t="s">
        <v>50</v>
      </c>
      <c r="C27" s="33">
        <v>180</v>
      </c>
      <c r="D27" s="32">
        <v>5.22</v>
      </c>
      <c r="E27" s="32">
        <v>4.5</v>
      </c>
      <c r="F27" s="32">
        <v>7.2</v>
      </c>
      <c r="G27" s="25">
        <v>90</v>
      </c>
      <c r="H27" s="32">
        <v>7.0000000000000007E-2</v>
      </c>
      <c r="I27" s="32">
        <v>1.26</v>
      </c>
      <c r="J27" s="32">
        <v>1.2E-2</v>
      </c>
      <c r="K27" s="32">
        <v>0</v>
      </c>
      <c r="L27" s="32">
        <v>216</v>
      </c>
      <c r="M27" s="32">
        <v>162</v>
      </c>
      <c r="N27" s="32">
        <v>25.2</v>
      </c>
      <c r="O27" s="32">
        <v>0.18</v>
      </c>
      <c r="AMJ27" s="37"/>
    </row>
    <row r="28" spans="1:1024" s="29" customFormat="1" ht="13.5" customHeight="1" x14ac:dyDescent="0.35">
      <c r="A28" s="25"/>
      <c r="B28" s="44" t="s">
        <v>51</v>
      </c>
      <c r="C28" s="45">
        <f t="shared" ref="C28:O28" si="3">C27+C26</f>
        <v>355</v>
      </c>
      <c r="D28" s="46">
        <f t="shared" si="3"/>
        <v>16.22</v>
      </c>
      <c r="E28" s="46">
        <f t="shared" si="3"/>
        <v>18.5</v>
      </c>
      <c r="F28" s="46">
        <f t="shared" si="3"/>
        <v>82.2</v>
      </c>
      <c r="G28" s="46">
        <f t="shared" si="3"/>
        <v>560</v>
      </c>
      <c r="H28" s="46">
        <f t="shared" si="3"/>
        <v>0.18</v>
      </c>
      <c r="I28" s="46">
        <f t="shared" si="3"/>
        <v>1.56</v>
      </c>
      <c r="J28" s="46">
        <f t="shared" si="3"/>
        <v>2.1999999999999999E-2</v>
      </c>
      <c r="K28" s="46">
        <f t="shared" si="3"/>
        <v>2.42</v>
      </c>
      <c r="L28" s="46">
        <f t="shared" si="3"/>
        <v>279.87</v>
      </c>
      <c r="M28" s="46">
        <f t="shared" si="3"/>
        <v>251.12</v>
      </c>
      <c r="N28" s="46">
        <f t="shared" si="3"/>
        <v>49.82</v>
      </c>
      <c r="O28" s="46">
        <f t="shared" si="3"/>
        <v>1.24</v>
      </c>
    </row>
    <row r="29" spans="1:1024" s="47" customFormat="1" ht="18" customHeight="1" x14ac:dyDescent="0.35">
      <c r="A29" s="71"/>
      <c r="B29" s="44" t="s">
        <v>52</v>
      </c>
      <c r="C29" s="72"/>
      <c r="D29" s="73">
        <f t="shared" ref="D29:O29" si="4">D12+D15+D24+D28</f>
        <v>45.15</v>
      </c>
      <c r="E29" s="73">
        <f t="shared" si="4"/>
        <v>45.65</v>
      </c>
      <c r="F29" s="73">
        <f t="shared" si="4"/>
        <v>245.26</v>
      </c>
      <c r="G29" s="73">
        <f t="shared" si="4"/>
        <v>1572.28</v>
      </c>
      <c r="H29" s="73">
        <f t="shared" si="4"/>
        <v>0.623</v>
      </c>
      <c r="I29" s="73">
        <f t="shared" si="4"/>
        <v>109.22000000000001</v>
      </c>
      <c r="J29" s="73">
        <f t="shared" si="4"/>
        <v>0.20400000000000001</v>
      </c>
      <c r="K29" s="73">
        <f t="shared" si="4"/>
        <v>6.8100000000000005</v>
      </c>
      <c r="L29" s="73">
        <f t="shared" si="4"/>
        <v>606.65</v>
      </c>
      <c r="M29" s="73">
        <f t="shared" si="4"/>
        <v>846.87</v>
      </c>
      <c r="N29" s="73">
        <f t="shared" si="4"/>
        <v>217.49</v>
      </c>
      <c r="O29" s="73">
        <f t="shared" si="4"/>
        <v>10.23</v>
      </c>
      <c r="Q29" s="48"/>
      <c r="R29" s="48"/>
    </row>
    <row r="30" spans="1:1024" s="75" customFormat="1" ht="16.45" customHeight="1" x14ac:dyDescent="0.35">
      <c r="A30" s="74"/>
      <c r="B30" s="74"/>
      <c r="C30" s="74"/>
      <c r="D30" s="74"/>
      <c r="E30" s="74"/>
      <c r="F30" s="74"/>
      <c r="G30" s="74"/>
      <c r="H30" s="36"/>
      <c r="I30" s="36"/>
      <c r="J30" s="36"/>
      <c r="K30" s="36"/>
      <c r="L30" s="36"/>
      <c r="M30" s="36"/>
      <c r="N30" s="36"/>
      <c r="O30" s="36"/>
    </row>
    <row r="31" spans="1:1024" ht="13.15" x14ac:dyDescent="0.35">
      <c r="A31" s="6" t="s">
        <v>53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6"/>
      <c r="AMJ31"/>
    </row>
    <row r="32" spans="1:1024" ht="18" customHeight="1" x14ac:dyDescent="0.35">
      <c r="H32"/>
      <c r="I32"/>
      <c r="J32"/>
      <c r="K32"/>
      <c r="L32"/>
      <c r="M32"/>
      <c r="N32"/>
      <c r="O32"/>
    </row>
  </sheetData>
  <mergeCells count="15">
    <mergeCell ref="A13:O13"/>
    <mergeCell ref="A16:O16"/>
    <mergeCell ref="A25:O25"/>
    <mergeCell ref="A31:O31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92"/>
  <sheetViews>
    <sheetView view="pageBreakPreview" zoomScale="60" zoomScaleNormal="100" workbookViewId="0">
      <selection activeCell="H30" sqref="H30"/>
    </sheetView>
  </sheetViews>
  <sheetFormatPr defaultColWidth="9.1328125" defaultRowHeight="12.75" x14ac:dyDescent="0.35"/>
  <cols>
    <col min="1" max="1" width="13.86328125" customWidth="1"/>
    <col min="2" max="2" width="34.398437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174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125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  <c r="G3" s="24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29" customFormat="1" ht="17.25" customHeight="1" x14ac:dyDescent="0.35">
      <c r="A8" s="25" t="s">
        <v>175</v>
      </c>
      <c r="B8" s="77" t="s">
        <v>101</v>
      </c>
      <c r="C8" s="82">
        <v>50</v>
      </c>
      <c r="D8" s="63">
        <v>4</v>
      </c>
      <c r="E8" s="63">
        <v>5.8</v>
      </c>
      <c r="F8" s="63">
        <v>0.87</v>
      </c>
      <c r="G8" s="25">
        <f>D8*4+E8*9+F8*4</f>
        <v>71.679999999999993</v>
      </c>
      <c r="H8" s="63">
        <v>0.03</v>
      </c>
      <c r="I8" s="63">
        <v>0.09</v>
      </c>
      <c r="J8" s="63">
        <v>0.1</v>
      </c>
      <c r="K8" s="63">
        <v>0.25</v>
      </c>
      <c r="L8" s="63">
        <v>34.36</v>
      </c>
      <c r="M8" s="63">
        <v>75.260000000000005</v>
      </c>
      <c r="N8" s="63">
        <v>5.38</v>
      </c>
      <c r="O8" s="63">
        <v>0.88</v>
      </c>
    </row>
    <row r="9" spans="1:1024" s="29" customFormat="1" ht="16.45" customHeight="1" x14ac:dyDescent="0.35">
      <c r="A9" s="25" t="s">
        <v>176</v>
      </c>
      <c r="B9" s="77" t="s">
        <v>177</v>
      </c>
      <c r="C9" s="82">
        <v>200</v>
      </c>
      <c r="D9" s="63">
        <v>3.06</v>
      </c>
      <c r="E9" s="63">
        <v>3.8</v>
      </c>
      <c r="F9" s="63">
        <v>14.36</v>
      </c>
      <c r="G9" s="25">
        <f>D9*4+E9*9+F9*4</f>
        <v>103.88</v>
      </c>
      <c r="H9" s="63">
        <v>7.0000000000000007E-2</v>
      </c>
      <c r="I9" s="63">
        <v>0.7</v>
      </c>
      <c r="J9" s="63">
        <v>0.03</v>
      </c>
      <c r="K9" s="63">
        <v>0.28999999999999998</v>
      </c>
      <c r="L9" s="63">
        <v>130.4</v>
      </c>
      <c r="M9" s="63">
        <v>109.49</v>
      </c>
      <c r="N9" s="63">
        <v>21.33</v>
      </c>
      <c r="O9" s="63">
        <v>0.52</v>
      </c>
    </row>
    <row r="10" spans="1:1024" s="23" customFormat="1" ht="18" customHeight="1" x14ac:dyDescent="0.35">
      <c r="A10" s="25" t="s">
        <v>27</v>
      </c>
      <c r="B10" s="38" t="s">
        <v>28</v>
      </c>
      <c r="C10" s="27" t="s">
        <v>29</v>
      </c>
      <c r="D10" s="28">
        <v>0.06</v>
      </c>
      <c r="E10" s="28">
        <v>0.02</v>
      </c>
      <c r="F10" s="28">
        <v>9.99</v>
      </c>
      <c r="G10" s="25">
        <v>40</v>
      </c>
      <c r="H10" s="39">
        <v>0</v>
      </c>
      <c r="I10" s="39">
        <v>0.03</v>
      </c>
      <c r="J10" s="39">
        <v>0</v>
      </c>
      <c r="K10" s="39">
        <v>0</v>
      </c>
      <c r="L10" s="39">
        <v>10</v>
      </c>
      <c r="M10" s="39">
        <v>2.5</v>
      </c>
      <c r="N10" s="39">
        <v>1.3</v>
      </c>
      <c r="O10" s="39">
        <v>0.28000000000000003</v>
      </c>
      <c r="P10" s="36"/>
      <c r="AMJ10" s="37"/>
    </row>
    <row r="11" spans="1:1024" s="41" customFormat="1" ht="18.2" customHeight="1" x14ac:dyDescent="0.35">
      <c r="A11" s="25" t="s">
        <v>30</v>
      </c>
      <c r="B11" s="40" t="s">
        <v>31</v>
      </c>
      <c r="C11" s="25">
        <v>25</v>
      </c>
      <c r="D11" s="25">
        <v>1.85</v>
      </c>
      <c r="E11" s="25">
        <v>0.2</v>
      </c>
      <c r="F11" s="25">
        <v>12</v>
      </c>
      <c r="G11" s="32">
        <v>53.5</v>
      </c>
      <c r="H11" s="39">
        <v>0.05</v>
      </c>
      <c r="I11" s="39">
        <f>-J11</f>
        <v>0</v>
      </c>
      <c r="J11" s="39">
        <v>0</v>
      </c>
      <c r="K11" s="39">
        <v>0.65</v>
      </c>
      <c r="L11" s="39">
        <v>11.5</v>
      </c>
      <c r="M11" s="39">
        <v>43.5</v>
      </c>
      <c r="N11" s="39">
        <v>16.5</v>
      </c>
      <c r="O11" s="39">
        <v>0.55000000000000004</v>
      </c>
      <c r="AMJ11" s="42"/>
    </row>
    <row r="12" spans="1:1024" s="65" customFormat="1" ht="14.2" customHeight="1" x14ac:dyDescent="0.35">
      <c r="A12" s="33" t="s">
        <v>30</v>
      </c>
      <c r="B12" s="80" t="s">
        <v>153</v>
      </c>
      <c r="C12" s="82">
        <v>20</v>
      </c>
      <c r="D12" s="63">
        <v>2.14</v>
      </c>
      <c r="E12" s="63">
        <v>0.24</v>
      </c>
      <c r="F12" s="63">
        <v>14.24</v>
      </c>
      <c r="G12" s="63">
        <v>67.8</v>
      </c>
      <c r="H12" s="63">
        <v>0.03</v>
      </c>
      <c r="I12" s="63">
        <v>0</v>
      </c>
      <c r="J12" s="63">
        <v>0</v>
      </c>
      <c r="K12" s="63">
        <v>0.32</v>
      </c>
      <c r="L12" s="63">
        <v>4.8</v>
      </c>
      <c r="M12" s="63">
        <v>18.2</v>
      </c>
      <c r="N12" s="63">
        <v>3.6</v>
      </c>
      <c r="O12" s="63">
        <v>0.32</v>
      </c>
    </row>
    <row r="13" spans="1:1024" s="47" customFormat="1" ht="18" customHeight="1" x14ac:dyDescent="0.35">
      <c r="A13" s="43"/>
      <c r="B13" s="44" t="s">
        <v>32</v>
      </c>
      <c r="C13" s="45">
        <f t="shared" ref="C13:O13" si="0">C11+C10+C9+C8+C12</f>
        <v>475</v>
      </c>
      <c r="D13" s="46">
        <f t="shared" si="0"/>
        <v>11.110000000000001</v>
      </c>
      <c r="E13" s="46">
        <f t="shared" si="0"/>
        <v>10.06</v>
      </c>
      <c r="F13" s="46">
        <f t="shared" si="0"/>
        <v>51.46</v>
      </c>
      <c r="G13" s="46">
        <f t="shared" si="0"/>
        <v>336.86</v>
      </c>
      <c r="H13" s="46">
        <f t="shared" si="0"/>
        <v>0.18000000000000002</v>
      </c>
      <c r="I13" s="46">
        <f t="shared" si="0"/>
        <v>0.82</v>
      </c>
      <c r="J13" s="46">
        <f t="shared" si="0"/>
        <v>0.13</v>
      </c>
      <c r="K13" s="46">
        <f t="shared" si="0"/>
        <v>1.51</v>
      </c>
      <c r="L13" s="46">
        <f t="shared" si="0"/>
        <v>191.06</v>
      </c>
      <c r="M13" s="46">
        <f t="shared" si="0"/>
        <v>248.95</v>
      </c>
      <c r="N13" s="46">
        <f t="shared" si="0"/>
        <v>48.11</v>
      </c>
      <c r="O13" s="46">
        <f t="shared" si="0"/>
        <v>2.5499999999999998</v>
      </c>
    </row>
    <row r="14" spans="1:1024" s="29" customFormat="1" ht="13.5" customHeight="1" x14ac:dyDescent="0.35">
      <c r="A14" s="7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024" s="29" customFormat="1" ht="34.35" customHeight="1" x14ac:dyDescent="0.35">
      <c r="A15" s="25" t="s">
        <v>30</v>
      </c>
      <c r="B15" s="77" t="s">
        <v>129</v>
      </c>
      <c r="C15" s="26">
        <v>200</v>
      </c>
      <c r="D15" s="25">
        <v>1</v>
      </c>
      <c r="E15" s="25">
        <v>0</v>
      </c>
      <c r="F15" s="25">
        <v>23</v>
      </c>
      <c r="G15" s="91">
        <f>D15*4+E15*9+F15*4</f>
        <v>96</v>
      </c>
      <c r="H15" s="25">
        <v>0</v>
      </c>
      <c r="I15" s="25">
        <v>14.8</v>
      </c>
      <c r="J15" s="25">
        <v>0</v>
      </c>
      <c r="K15" s="25">
        <v>0.5</v>
      </c>
      <c r="L15" s="25">
        <v>34.700000000000003</v>
      </c>
      <c r="M15" s="25">
        <v>36</v>
      </c>
      <c r="N15" s="25">
        <v>12</v>
      </c>
      <c r="O15" s="25">
        <v>0.7</v>
      </c>
      <c r="P15" s="51"/>
      <c r="AMJ15" s="37"/>
    </row>
    <row r="16" spans="1:1024" s="29" customFormat="1" ht="13.5" customHeight="1" x14ac:dyDescent="0.35">
      <c r="A16" s="25"/>
      <c r="B16" s="44" t="s">
        <v>36</v>
      </c>
      <c r="C16" s="45">
        <f t="shared" ref="C16:O16" si="1">SUM(C15:C15)</f>
        <v>200</v>
      </c>
      <c r="D16" s="73">
        <f t="shared" si="1"/>
        <v>1</v>
      </c>
      <c r="E16" s="73">
        <f t="shared" si="1"/>
        <v>0</v>
      </c>
      <c r="F16" s="73">
        <f t="shared" si="1"/>
        <v>23</v>
      </c>
      <c r="G16" s="73">
        <f t="shared" si="1"/>
        <v>96</v>
      </c>
      <c r="H16" s="73">
        <f t="shared" si="1"/>
        <v>0</v>
      </c>
      <c r="I16" s="73">
        <f t="shared" si="1"/>
        <v>14.8</v>
      </c>
      <c r="J16" s="73">
        <f t="shared" si="1"/>
        <v>0</v>
      </c>
      <c r="K16" s="73">
        <f t="shared" si="1"/>
        <v>0.5</v>
      </c>
      <c r="L16" s="73">
        <f t="shared" si="1"/>
        <v>34.700000000000003</v>
      </c>
      <c r="M16" s="73">
        <f t="shared" si="1"/>
        <v>36</v>
      </c>
      <c r="N16" s="73">
        <f t="shared" si="1"/>
        <v>12</v>
      </c>
      <c r="O16" s="73">
        <f t="shared" si="1"/>
        <v>0.7</v>
      </c>
    </row>
    <row r="17" spans="1:1024" s="29" customFormat="1" ht="13.5" customHeight="1" x14ac:dyDescent="0.35">
      <c r="A17" s="7" t="s">
        <v>37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024" s="29" customFormat="1" ht="19.5" customHeight="1" x14ac:dyDescent="0.35">
      <c r="A18" s="82">
        <v>47</v>
      </c>
      <c r="B18" s="80" t="s">
        <v>72</v>
      </c>
      <c r="C18" s="33">
        <v>60</v>
      </c>
      <c r="D18" s="32">
        <v>1</v>
      </c>
      <c r="E18" s="32">
        <v>3</v>
      </c>
      <c r="F18" s="32">
        <v>5.0999999999999996</v>
      </c>
      <c r="G18" s="85">
        <f>D18*4+E18*9+F18*4</f>
        <v>51.4</v>
      </c>
      <c r="H18" s="32">
        <v>1.32530120481928E-2</v>
      </c>
      <c r="I18" s="32">
        <v>11.933734939759001</v>
      </c>
      <c r="J18" s="32">
        <v>0</v>
      </c>
      <c r="K18" s="32">
        <v>0</v>
      </c>
      <c r="L18" s="32">
        <v>31.471686746987899</v>
      </c>
      <c r="M18" s="32">
        <v>20.4530120481928</v>
      </c>
      <c r="N18" s="32">
        <v>9.6451807228915705</v>
      </c>
      <c r="O18" s="32">
        <v>0.40180722891566301</v>
      </c>
      <c r="AMJ18" s="37"/>
    </row>
    <row r="19" spans="1:1024" s="59" customFormat="1" ht="15.75" customHeight="1" x14ac:dyDescent="0.35">
      <c r="A19" s="25">
        <v>96</v>
      </c>
      <c r="B19" s="62" t="s">
        <v>178</v>
      </c>
      <c r="C19" s="25">
        <v>180</v>
      </c>
      <c r="D19" s="25">
        <v>1.45</v>
      </c>
      <c r="E19" s="25">
        <v>3.66</v>
      </c>
      <c r="F19" s="25">
        <v>8.6300000000000008</v>
      </c>
      <c r="G19" s="25">
        <f>D19*4+E19*9+F19*4</f>
        <v>73.259999999999991</v>
      </c>
      <c r="H19" s="32">
        <v>0.06</v>
      </c>
      <c r="I19" s="32">
        <v>5.42</v>
      </c>
      <c r="J19" s="32">
        <v>0</v>
      </c>
      <c r="K19" s="32">
        <v>1.66</v>
      </c>
      <c r="L19" s="32">
        <v>16.850000000000001</v>
      </c>
      <c r="M19" s="32">
        <v>38.299999999999997</v>
      </c>
      <c r="N19" s="32">
        <v>14.98</v>
      </c>
      <c r="O19" s="32">
        <v>0.61</v>
      </c>
      <c r="P19" s="58"/>
      <c r="AMJ19" s="37"/>
    </row>
    <row r="20" spans="1:1024" s="29" customFormat="1" ht="21.6" customHeight="1" x14ac:dyDescent="0.35">
      <c r="A20" s="25">
        <v>234</v>
      </c>
      <c r="B20" s="77" t="s">
        <v>179</v>
      </c>
      <c r="C20" s="26" t="s">
        <v>75</v>
      </c>
      <c r="D20" s="25">
        <v>9.3000000000000007</v>
      </c>
      <c r="E20" s="25">
        <v>10.3</v>
      </c>
      <c r="F20" s="25">
        <v>12.71</v>
      </c>
      <c r="G20" s="86">
        <f>D20*4+E20*9+F20*4</f>
        <v>180.74</v>
      </c>
      <c r="H20" s="25">
        <v>0.05</v>
      </c>
      <c r="I20" s="25">
        <v>0.48</v>
      </c>
      <c r="J20" s="25">
        <v>0.04</v>
      </c>
      <c r="K20" s="25">
        <v>3.72</v>
      </c>
      <c r="L20" s="25">
        <v>54.03</v>
      </c>
      <c r="M20" s="25">
        <v>137.07</v>
      </c>
      <c r="N20" s="25">
        <v>30.19</v>
      </c>
      <c r="O20" s="25">
        <v>1.08</v>
      </c>
      <c r="P20" s="51"/>
      <c r="AMJ20" s="37"/>
    </row>
    <row r="21" spans="1:1024" s="88" customFormat="1" ht="18" customHeight="1" x14ac:dyDescent="0.35">
      <c r="A21" s="25">
        <v>312</v>
      </c>
      <c r="B21" s="40" t="s">
        <v>76</v>
      </c>
      <c r="C21" s="25">
        <v>150</v>
      </c>
      <c r="D21" s="25">
        <v>3</v>
      </c>
      <c r="E21" s="25">
        <v>5</v>
      </c>
      <c r="F21" s="25">
        <v>20.440000000000001</v>
      </c>
      <c r="G21" s="86">
        <f>D21*4+E21*9+F21*4</f>
        <v>138.76</v>
      </c>
      <c r="H21" s="32">
        <v>0.13</v>
      </c>
      <c r="I21" s="32">
        <v>18.16</v>
      </c>
      <c r="J21" s="32">
        <v>0</v>
      </c>
      <c r="K21" s="32">
        <v>0.18</v>
      </c>
      <c r="L21" s="32">
        <v>36.97</v>
      </c>
      <c r="M21" s="32">
        <v>86.6</v>
      </c>
      <c r="N21" s="32">
        <v>27.75</v>
      </c>
      <c r="O21" s="32">
        <v>1.01</v>
      </c>
      <c r="P21" s="87"/>
      <c r="Q21" s="87"/>
      <c r="AMJ21" s="37"/>
    </row>
    <row r="22" spans="1:1024" s="65" customFormat="1" ht="16.5" customHeight="1" x14ac:dyDescent="0.35">
      <c r="A22" s="25" t="s">
        <v>44</v>
      </c>
      <c r="B22" s="62" t="s">
        <v>45</v>
      </c>
      <c r="C22" s="25">
        <v>180</v>
      </c>
      <c r="D22" s="25">
        <v>0.36</v>
      </c>
      <c r="E22" s="25">
        <v>0.08</v>
      </c>
      <c r="F22" s="25">
        <v>28.81</v>
      </c>
      <c r="G22" s="63">
        <f>D22*4+E22*9+F22*4</f>
        <v>117.39999999999999</v>
      </c>
      <c r="H22" s="25">
        <v>0</v>
      </c>
      <c r="I22" s="25">
        <v>0.36</v>
      </c>
      <c r="J22" s="25">
        <v>0</v>
      </c>
      <c r="K22" s="25">
        <v>0.18</v>
      </c>
      <c r="L22" s="25">
        <v>28.63</v>
      </c>
      <c r="M22" s="25">
        <v>13.86</v>
      </c>
      <c r="N22" s="25">
        <v>5.4</v>
      </c>
      <c r="O22" s="25">
        <v>1.1299999999999999</v>
      </c>
      <c r="P22" s="64"/>
      <c r="AMJ22" s="37"/>
    </row>
    <row r="23" spans="1:1024" s="41" customFormat="1" ht="18.2" customHeight="1" x14ac:dyDescent="0.35">
      <c r="A23" s="25" t="s">
        <v>30</v>
      </c>
      <c r="B23" s="40" t="s">
        <v>31</v>
      </c>
      <c r="C23" s="25">
        <v>20</v>
      </c>
      <c r="D23" s="25">
        <v>1.48</v>
      </c>
      <c r="E23" s="25">
        <v>0.16</v>
      </c>
      <c r="F23" s="25">
        <v>9.6</v>
      </c>
      <c r="G23" s="32">
        <v>45.76</v>
      </c>
      <c r="H23" s="39">
        <v>0.02</v>
      </c>
      <c r="I23" s="39">
        <f>-J23</f>
        <v>0</v>
      </c>
      <c r="J23" s="39">
        <v>0</v>
      </c>
      <c r="K23" s="39">
        <v>0.26</v>
      </c>
      <c r="L23" s="39">
        <v>4.5999999999999996</v>
      </c>
      <c r="M23" s="39">
        <v>17.399999999999999</v>
      </c>
      <c r="N23" s="39">
        <v>6.6</v>
      </c>
      <c r="O23" s="39">
        <v>0.22</v>
      </c>
      <c r="AMJ23" s="42"/>
    </row>
    <row r="24" spans="1:1024" s="59" customFormat="1" ht="20.100000000000001" customHeight="1" x14ac:dyDescent="0.35">
      <c r="A24" s="33" t="s">
        <v>30</v>
      </c>
      <c r="B24" s="66" t="s">
        <v>46</v>
      </c>
      <c r="C24" s="33">
        <v>35</v>
      </c>
      <c r="D24" s="32">
        <v>1.96</v>
      </c>
      <c r="E24" s="32">
        <v>0.39</v>
      </c>
      <c r="F24" s="32">
        <v>17.29</v>
      </c>
      <c r="G24" s="32">
        <v>80.459999999999994</v>
      </c>
      <c r="H24" s="32">
        <v>3.5000000000000003E-2</v>
      </c>
      <c r="I24" s="32">
        <v>0</v>
      </c>
      <c r="J24" s="32">
        <v>0</v>
      </c>
      <c r="K24" s="32">
        <v>0.31</v>
      </c>
      <c r="L24" s="32">
        <v>8.0500000000000007</v>
      </c>
      <c r="M24" s="32">
        <v>37.1</v>
      </c>
      <c r="N24" s="32">
        <v>8.75</v>
      </c>
      <c r="O24" s="32">
        <v>1.08</v>
      </c>
      <c r="P24" s="58"/>
      <c r="AMJ24" s="37"/>
    </row>
    <row r="25" spans="1:1024" s="47" customFormat="1" ht="18" customHeight="1" x14ac:dyDescent="0.35">
      <c r="A25" s="43"/>
      <c r="B25" s="44" t="s">
        <v>47</v>
      </c>
      <c r="C25" s="45">
        <f>C24+C23+C22+C21+C20+C19+C18</f>
        <v>705</v>
      </c>
      <c r="D25" s="73">
        <f t="shared" ref="D25:O25" si="2">SUM(D18:D24)</f>
        <v>18.55</v>
      </c>
      <c r="E25" s="73">
        <f t="shared" si="2"/>
        <v>22.59</v>
      </c>
      <c r="F25" s="73">
        <f t="shared" si="2"/>
        <v>102.57999999999998</v>
      </c>
      <c r="G25" s="73">
        <f t="shared" si="2"/>
        <v>687.78</v>
      </c>
      <c r="H25" s="73">
        <f t="shared" si="2"/>
        <v>0.30825301204819289</v>
      </c>
      <c r="I25" s="73">
        <f t="shared" si="2"/>
        <v>36.353734939759001</v>
      </c>
      <c r="J25" s="73">
        <f t="shared" si="2"/>
        <v>0.04</v>
      </c>
      <c r="K25" s="73">
        <f t="shared" si="2"/>
        <v>6.3099999999999987</v>
      </c>
      <c r="L25" s="73">
        <f t="shared" si="2"/>
        <v>180.60168674698789</v>
      </c>
      <c r="M25" s="73">
        <f t="shared" si="2"/>
        <v>350.7830120481928</v>
      </c>
      <c r="N25" s="73">
        <f t="shared" si="2"/>
        <v>103.31518072289157</v>
      </c>
      <c r="O25" s="73">
        <f t="shared" si="2"/>
        <v>5.531807228915663</v>
      </c>
    </row>
    <row r="26" spans="1:1024" s="29" customFormat="1" ht="13.5" customHeight="1" x14ac:dyDescent="0.35">
      <c r="A26" s="7" t="s">
        <v>48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024" s="29" customFormat="1" ht="17.25" customHeight="1" x14ac:dyDescent="0.35">
      <c r="A27" s="25">
        <v>21</v>
      </c>
      <c r="B27" s="54" t="s">
        <v>93</v>
      </c>
      <c r="C27" s="55">
        <v>60</v>
      </c>
      <c r="D27" s="32">
        <v>0.5</v>
      </c>
      <c r="E27" s="32">
        <v>3.03</v>
      </c>
      <c r="F27" s="32">
        <v>1.54</v>
      </c>
      <c r="G27" s="32">
        <v>35.46</v>
      </c>
      <c r="H27" s="32">
        <v>7.0000000000000001E-3</v>
      </c>
      <c r="I27" s="32">
        <v>1.75</v>
      </c>
      <c r="J27" s="32">
        <v>0</v>
      </c>
      <c r="K27" s="32">
        <v>0.04</v>
      </c>
      <c r="L27" s="32">
        <v>11.5</v>
      </c>
      <c r="M27" s="32">
        <v>12</v>
      </c>
      <c r="N27" s="32">
        <v>7</v>
      </c>
      <c r="O27" s="32">
        <v>0.3</v>
      </c>
      <c r="AMJ27" s="37"/>
    </row>
    <row r="28" spans="1:1024" s="29" customFormat="1" ht="17.25" customHeight="1" x14ac:dyDescent="0.35">
      <c r="A28" s="25" t="s">
        <v>180</v>
      </c>
      <c r="B28" s="77" t="s">
        <v>181</v>
      </c>
      <c r="C28" s="82">
        <v>190</v>
      </c>
      <c r="D28" s="63">
        <v>14</v>
      </c>
      <c r="E28" s="63">
        <v>9.0399999999999991</v>
      </c>
      <c r="F28" s="63">
        <v>20.3</v>
      </c>
      <c r="G28" s="86">
        <f>D28*4+E28*9+F28*4</f>
        <v>218.56</v>
      </c>
      <c r="H28" s="63">
        <v>0.08</v>
      </c>
      <c r="I28" s="63">
        <v>20.03</v>
      </c>
      <c r="J28" s="92">
        <v>2.9000000000000001E-2</v>
      </c>
      <c r="K28" s="63">
        <v>0.57999999999999996</v>
      </c>
      <c r="L28" s="63">
        <v>60</v>
      </c>
      <c r="M28" s="63">
        <v>177.1</v>
      </c>
      <c r="N28" s="63">
        <v>44.1</v>
      </c>
      <c r="O28" s="63">
        <v>1.63</v>
      </c>
    </row>
    <row r="29" spans="1:1024" s="29" customFormat="1" ht="22.6" customHeight="1" x14ac:dyDescent="0.35">
      <c r="A29" s="33" t="s">
        <v>182</v>
      </c>
      <c r="B29" s="34" t="s">
        <v>183</v>
      </c>
      <c r="C29" s="33">
        <v>200</v>
      </c>
      <c r="D29" s="32">
        <v>0.12</v>
      </c>
      <c r="E29" s="32">
        <v>0.4</v>
      </c>
      <c r="F29" s="32">
        <v>24.55</v>
      </c>
      <c r="G29" s="32">
        <f>D29*4+E29*9+F29*4</f>
        <v>102.28</v>
      </c>
      <c r="H29" s="81">
        <v>1.6E-2</v>
      </c>
      <c r="I29" s="32">
        <v>2.11</v>
      </c>
      <c r="J29" s="32">
        <v>0</v>
      </c>
      <c r="K29" s="32">
        <v>7.0000000000000007E-2</v>
      </c>
      <c r="L29" s="32">
        <v>14.37</v>
      </c>
      <c r="M29" s="32">
        <v>8.33</v>
      </c>
      <c r="N29" s="32">
        <v>14.33</v>
      </c>
      <c r="O29" s="32">
        <v>7.0000000000000007E-2</v>
      </c>
      <c r="AMJ29" s="37"/>
    </row>
    <row r="30" spans="1:1024" s="41" customFormat="1" ht="18.2" customHeight="1" x14ac:dyDescent="0.35">
      <c r="A30" s="25" t="s">
        <v>30</v>
      </c>
      <c r="B30" s="40" t="s">
        <v>31</v>
      </c>
      <c r="C30" s="25">
        <v>25</v>
      </c>
      <c r="D30" s="25">
        <v>1.85</v>
      </c>
      <c r="E30" s="25">
        <v>0.2</v>
      </c>
      <c r="F30" s="25">
        <v>12</v>
      </c>
      <c r="G30" s="32">
        <v>53.5</v>
      </c>
      <c r="H30" s="39">
        <v>0.05</v>
      </c>
      <c r="I30" s="39">
        <f>-J30</f>
        <v>0</v>
      </c>
      <c r="J30" s="39">
        <v>0</v>
      </c>
      <c r="K30" s="39">
        <v>0.65</v>
      </c>
      <c r="L30" s="39">
        <v>11.5</v>
      </c>
      <c r="M30" s="39">
        <v>43.5</v>
      </c>
      <c r="N30" s="39">
        <v>16.5</v>
      </c>
      <c r="O30" s="39">
        <v>0.55000000000000004</v>
      </c>
      <c r="AMJ30" s="42"/>
    </row>
    <row r="31" spans="1:1024" s="70" customFormat="1" ht="19.45" customHeight="1" x14ac:dyDescent="0.35">
      <c r="A31" s="67">
        <v>406</v>
      </c>
      <c r="B31" s="68" t="s">
        <v>122</v>
      </c>
      <c r="C31" s="67">
        <v>50</v>
      </c>
      <c r="D31" s="69">
        <v>2.74</v>
      </c>
      <c r="E31" s="69">
        <v>1</v>
      </c>
      <c r="F31" s="69">
        <v>27.62</v>
      </c>
      <c r="G31" s="32">
        <v>129.30000000000001</v>
      </c>
      <c r="H31" s="69">
        <v>0.05</v>
      </c>
      <c r="I31" s="69">
        <v>0.17</v>
      </c>
      <c r="J31" s="69">
        <v>5.0000000000000001E-3</v>
      </c>
      <c r="K31" s="69">
        <v>0.76</v>
      </c>
      <c r="L31" s="69">
        <v>10.199999999999999</v>
      </c>
      <c r="M31" s="69">
        <v>28.7</v>
      </c>
      <c r="N31" s="69">
        <v>11.9</v>
      </c>
      <c r="O31" s="69">
        <v>0.82</v>
      </c>
      <c r="AMJ31" s="37"/>
    </row>
    <row r="32" spans="1:1024" s="29" customFormat="1" ht="13.5" customHeight="1" x14ac:dyDescent="0.35">
      <c r="A32" s="25"/>
      <c r="B32" s="44" t="s">
        <v>51</v>
      </c>
      <c r="C32" s="45">
        <f t="shared" ref="C32:O32" si="3">C31+C30+C29+C28+C27</f>
        <v>525</v>
      </c>
      <c r="D32" s="46">
        <f t="shared" si="3"/>
        <v>19.21</v>
      </c>
      <c r="E32" s="46">
        <f t="shared" si="3"/>
        <v>13.669999999999998</v>
      </c>
      <c r="F32" s="46">
        <f t="shared" si="3"/>
        <v>86.01</v>
      </c>
      <c r="G32" s="46">
        <f t="shared" si="3"/>
        <v>539.1</v>
      </c>
      <c r="H32" s="46">
        <f t="shared" si="3"/>
        <v>0.20300000000000001</v>
      </c>
      <c r="I32" s="46">
        <f t="shared" si="3"/>
        <v>24.060000000000002</v>
      </c>
      <c r="J32" s="46">
        <f t="shared" si="3"/>
        <v>3.4000000000000002E-2</v>
      </c>
      <c r="K32" s="46">
        <f t="shared" si="3"/>
        <v>2.1</v>
      </c>
      <c r="L32" s="46">
        <f t="shared" si="3"/>
        <v>107.57</v>
      </c>
      <c r="M32" s="46">
        <f t="shared" si="3"/>
        <v>269.63</v>
      </c>
      <c r="N32" s="46">
        <f t="shared" si="3"/>
        <v>93.83</v>
      </c>
      <c r="O32" s="46">
        <f t="shared" si="3"/>
        <v>3.37</v>
      </c>
    </row>
    <row r="33" spans="1:15" s="47" customFormat="1" ht="18" customHeight="1" x14ac:dyDescent="0.35">
      <c r="A33" s="71"/>
      <c r="B33" s="44" t="s">
        <v>52</v>
      </c>
      <c r="C33" s="72"/>
      <c r="D33" s="73">
        <f t="shared" ref="D33:O33" si="4">D13+D16+D25+D32</f>
        <v>49.870000000000005</v>
      </c>
      <c r="E33" s="73">
        <f t="shared" si="4"/>
        <v>46.319999999999993</v>
      </c>
      <c r="F33" s="73">
        <f t="shared" si="4"/>
        <v>263.05</v>
      </c>
      <c r="G33" s="73">
        <f t="shared" si="4"/>
        <v>1659.7399999999998</v>
      </c>
      <c r="H33" s="73">
        <f t="shared" si="4"/>
        <v>0.69125301204819301</v>
      </c>
      <c r="I33" s="73">
        <f t="shared" si="4"/>
        <v>76.033734939759</v>
      </c>
      <c r="J33" s="73">
        <f t="shared" si="4"/>
        <v>0.20400000000000001</v>
      </c>
      <c r="K33" s="73">
        <f t="shared" si="4"/>
        <v>10.419999999999998</v>
      </c>
      <c r="L33" s="73">
        <f t="shared" si="4"/>
        <v>513.93168674698791</v>
      </c>
      <c r="M33" s="73">
        <f t="shared" si="4"/>
        <v>905.36301204819279</v>
      </c>
      <c r="N33" s="73">
        <f t="shared" si="4"/>
        <v>257.25518072289157</v>
      </c>
      <c r="O33" s="73">
        <f t="shared" si="4"/>
        <v>12.151807228915665</v>
      </c>
    </row>
    <row r="34" spans="1:15" s="83" customFormat="1" ht="18" customHeight="1" x14ac:dyDescent="0.35">
      <c r="A34" s="101"/>
      <c r="B34" s="101"/>
      <c r="C34" s="101"/>
      <c r="D34" s="101"/>
      <c r="E34" s="101"/>
      <c r="F34" s="101"/>
      <c r="G34" s="101"/>
      <c r="H34" s="23"/>
    </row>
    <row r="35" spans="1:15" s="94" customFormat="1" ht="18" customHeight="1" x14ac:dyDescent="0.3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s="94" customFormat="1" ht="18" customHeight="1" x14ac:dyDescent="0.3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s="94" customFormat="1" ht="18" customHeight="1" x14ac:dyDescent="0.35">
      <c r="A37" s="37"/>
      <c r="B37" s="37"/>
      <c r="C37" s="37"/>
      <c r="D37" s="37"/>
      <c r="E37" s="37"/>
      <c r="F37" s="37"/>
      <c r="G37" s="84"/>
    </row>
    <row r="38" spans="1:15" s="94" customFormat="1" ht="18" customHeight="1" x14ac:dyDescent="0.35">
      <c r="A38" s="37"/>
      <c r="B38" s="37"/>
      <c r="C38" s="37"/>
      <c r="D38" s="37"/>
      <c r="E38" s="37"/>
      <c r="F38" s="37"/>
      <c r="G38" s="84"/>
    </row>
    <row r="39" spans="1:15" s="94" customFormat="1" ht="18" customHeight="1" x14ac:dyDescent="0.35">
      <c r="A39" s="37"/>
      <c r="B39" s="37"/>
      <c r="C39" s="37"/>
      <c r="D39" s="37"/>
      <c r="E39" s="37"/>
      <c r="F39" s="37"/>
      <c r="G39" s="84"/>
    </row>
    <row r="40" spans="1:15" s="94" customFormat="1" x14ac:dyDescent="0.35">
      <c r="A40" s="37"/>
      <c r="B40" s="37"/>
      <c r="C40" s="37"/>
      <c r="D40" s="37"/>
      <c r="E40" s="37"/>
      <c r="F40" s="37"/>
      <c r="G40" s="84"/>
    </row>
    <row r="41" spans="1:15" s="94" customFormat="1" x14ac:dyDescent="0.35">
      <c r="A41" s="37"/>
      <c r="B41" s="37"/>
      <c r="C41" s="37"/>
      <c r="D41" s="37"/>
      <c r="E41" s="37"/>
      <c r="F41" s="37"/>
      <c r="G41" s="84"/>
    </row>
    <row r="42" spans="1:15" s="94" customFormat="1" x14ac:dyDescent="0.35">
      <c r="A42" s="37"/>
      <c r="B42" s="37"/>
      <c r="C42" s="37"/>
      <c r="D42" s="37"/>
      <c r="E42" s="37"/>
      <c r="F42" s="37"/>
      <c r="G42" s="84"/>
    </row>
    <row r="43" spans="1:15" s="94" customFormat="1" x14ac:dyDescent="0.35">
      <c r="A43" s="37"/>
      <c r="B43" s="37"/>
      <c r="C43" s="37"/>
      <c r="D43" s="37"/>
      <c r="E43" s="37"/>
      <c r="F43" s="37"/>
      <c r="G43" s="84"/>
    </row>
    <row r="44" spans="1:15" s="94" customFormat="1" x14ac:dyDescent="0.35">
      <c r="A44" s="37"/>
      <c r="B44" s="37"/>
      <c r="C44" s="37"/>
      <c r="D44" s="37"/>
      <c r="E44" s="37"/>
      <c r="F44" s="37"/>
      <c r="G44" s="84"/>
    </row>
    <row r="45" spans="1:15" s="94" customFormat="1" x14ac:dyDescent="0.35">
      <c r="A45" s="37"/>
      <c r="B45" s="37"/>
      <c r="C45" s="37"/>
      <c r="D45" s="37"/>
      <c r="E45" s="37"/>
      <c r="F45" s="37"/>
      <c r="G45" s="84"/>
    </row>
    <row r="46" spans="1:15" s="94" customFormat="1" x14ac:dyDescent="0.35">
      <c r="A46" s="37"/>
      <c r="B46" s="37"/>
      <c r="C46" s="37"/>
      <c r="D46" s="37"/>
      <c r="E46" s="37"/>
      <c r="F46" s="37"/>
      <c r="G46" s="84"/>
    </row>
    <row r="47" spans="1:15" s="94" customFormat="1" x14ac:dyDescent="0.35">
      <c r="A47" s="37"/>
      <c r="B47" s="37"/>
      <c r="C47" s="37"/>
      <c r="D47" s="37"/>
      <c r="E47" s="37"/>
      <c r="F47" s="37"/>
      <c r="G47" s="84"/>
    </row>
    <row r="48" spans="1:15" s="94" customFormat="1" x14ac:dyDescent="0.35">
      <c r="A48" s="37"/>
      <c r="B48" s="37"/>
      <c r="C48" s="37"/>
      <c r="D48" s="37"/>
      <c r="E48" s="37"/>
      <c r="F48" s="37"/>
      <c r="G48" s="84"/>
    </row>
    <row r="49" spans="1:7" s="94" customFormat="1" x14ac:dyDescent="0.35">
      <c r="A49" s="37"/>
      <c r="B49" s="37"/>
      <c r="C49" s="37"/>
      <c r="D49" s="37"/>
      <c r="E49" s="37"/>
      <c r="F49" s="37"/>
      <c r="G49" s="84"/>
    </row>
    <row r="50" spans="1:7" s="94" customFormat="1" x14ac:dyDescent="0.35">
      <c r="A50" s="37"/>
      <c r="B50" s="37"/>
      <c r="C50" s="37"/>
      <c r="D50" s="37"/>
      <c r="E50" s="37"/>
      <c r="F50" s="37"/>
      <c r="G50" s="84"/>
    </row>
    <row r="51" spans="1:7" s="94" customFormat="1" x14ac:dyDescent="0.35">
      <c r="A51" s="37"/>
      <c r="B51" s="37"/>
      <c r="C51" s="37"/>
      <c r="D51" s="37"/>
      <c r="E51" s="37"/>
      <c r="F51" s="37"/>
      <c r="G51" s="84"/>
    </row>
    <row r="52" spans="1:7" s="94" customFormat="1" x14ac:dyDescent="0.35">
      <c r="A52" s="37"/>
      <c r="B52" s="37"/>
      <c r="C52" s="37"/>
      <c r="D52" s="37"/>
      <c r="E52" s="37"/>
      <c r="F52" s="37"/>
      <c r="G52" s="84"/>
    </row>
    <row r="53" spans="1:7" s="94" customFormat="1" x14ac:dyDescent="0.35">
      <c r="A53" s="37"/>
      <c r="B53" s="37"/>
      <c r="C53" s="37"/>
      <c r="D53" s="37"/>
      <c r="E53" s="37"/>
      <c r="F53" s="37"/>
      <c r="G53" s="84"/>
    </row>
    <row r="54" spans="1:7" s="94" customFormat="1" x14ac:dyDescent="0.35">
      <c r="A54" s="37"/>
      <c r="B54" s="37"/>
      <c r="C54" s="37"/>
      <c r="D54" s="37"/>
      <c r="E54" s="37"/>
      <c r="F54" s="37"/>
      <c r="G54" s="84"/>
    </row>
    <row r="55" spans="1:7" s="94" customFormat="1" x14ac:dyDescent="0.35">
      <c r="A55" s="37"/>
      <c r="B55" s="37"/>
      <c r="C55" s="37"/>
      <c r="D55" s="37"/>
      <c r="E55" s="37"/>
      <c r="F55" s="37"/>
      <c r="G55" s="84"/>
    </row>
    <row r="56" spans="1:7" s="94" customFormat="1" x14ac:dyDescent="0.35">
      <c r="A56" s="37"/>
      <c r="B56" s="37"/>
      <c r="C56" s="37"/>
      <c r="D56" s="37"/>
      <c r="E56" s="37"/>
      <c r="F56" s="37"/>
      <c r="G56" s="84"/>
    </row>
    <row r="57" spans="1:7" s="94" customFormat="1" x14ac:dyDescent="0.35">
      <c r="A57" s="37"/>
      <c r="B57" s="37"/>
      <c r="C57" s="37"/>
      <c r="D57" s="37"/>
      <c r="E57" s="37"/>
      <c r="F57" s="37"/>
      <c r="G57" s="84"/>
    </row>
    <row r="58" spans="1:7" s="94" customFormat="1" x14ac:dyDescent="0.35">
      <c r="A58" s="37"/>
      <c r="B58" s="37"/>
      <c r="C58" s="37"/>
      <c r="D58" s="37"/>
      <c r="E58" s="37"/>
      <c r="F58" s="37"/>
      <c r="G58" s="84"/>
    </row>
    <row r="59" spans="1:7" s="94" customFormat="1" x14ac:dyDescent="0.35">
      <c r="A59" s="37"/>
      <c r="B59" s="37"/>
      <c r="C59" s="37"/>
      <c r="D59" s="37"/>
      <c r="E59" s="37"/>
      <c r="F59" s="37"/>
      <c r="G59" s="84"/>
    </row>
    <row r="60" spans="1:7" s="94" customFormat="1" x14ac:dyDescent="0.35">
      <c r="A60" s="37"/>
      <c r="B60" s="37"/>
      <c r="C60" s="37"/>
      <c r="D60" s="37"/>
      <c r="E60" s="37"/>
      <c r="F60" s="37"/>
      <c r="G60" s="84"/>
    </row>
    <row r="61" spans="1:7" s="94" customFormat="1" x14ac:dyDescent="0.35">
      <c r="A61" s="37"/>
      <c r="B61" s="37"/>
      <c r="C61" s="37"/>
      <c r="D61" s="37"/>
      <c r="E61" s="37"/>
      <c r="F61" s="37"/>
      <c r="G61" s="84"/>
    </row>
    <row r="62" spans="1:7" s="94" customFormat="1" x14ac:dyDescent="0.35">
      <c r="A62" s="37"/>
      <c r="B62" s="37"/>
      <c r="C62" s="37"/>
      <c r="D62" s="37"/>
      <c r="E62" s="37"/>
      <c r="F62" s="37"/>
      <c r="G62" s="84"/>
    </row>
    <row r="63" spans="1:7" s="94" customFormat="1" x14ac:dyDescent="0.35">
      <c r="A63" s="37"/>
      <c r="B63" s="37"/>
      <c r="C63" s="37"/>
      <c r="D63" s="37"/>
      <c r="E63" s="37"/>
      <c r="F63" s="37"/>
      <c r="G63" s="84"/>
    </row>
    <row r="64" spans="1:7" s="94" customFormat="1" x14ac:dyDescent="0.35">
      <c r="A64" s="37"/>
      <c r="B64" s="37"/>
      <c r="C64" s="37"/>
      <c r="D64" s="37"/>
      <c r="E64" s="37"/>
      <c r="F64" s="37"/>
      <c r="G64" s="84"/>
    </row>
    <row r="65" spans="1:7" s="94" customFormat="1" x14ac:dyDescent="0.35">
      <c r="A65" s="37"/>
      <c r="B65" s="37"/>
      <c r="C65" s="37"/>
      <c r="D65" s="37"/>
      <c r="E65" s="37"/>
      <c r="F65" s="37"/>
      <c r="G65" s="84"/>
    </row>
    <row r="66" spans="1:7" s="94" customFormat="1" x14ac:dyDescent="0.35">
      <c r="A66" s="37"/>
      <c r="B66" s="37"/>
      <c r="C66" s="37"/>
      <c r="D66" s="37"/>
      <c r="E66" s="37"/>
      <c r="F66" s="37"/>
      <c r="G66" s="84"/>
    </row>
    <row r="67" spans="1:7" s="94" customFormat="1" x14ac:dyDescent="0.35">
      <c r="A67" s="37"/>
      <c r="B67" s="37"/>
      <c r="C67" s="37"/>
      <c r="D67" s="37"/>
      <c r="E67" s="37"/>
      <c r="F67" s="37"/>
      <c r="G67" s="84"/>
    </row>
    <row r="68" spans="1:7" s="94" customFormat="1" x14ac:dyDescent="0.35">
      <c r="A68" s="37"/>
      <c r="B68" s="37"/>
      <c r="C68" s="37"/>
      <c r="D68" s="37"/>
      <c r="E68" s="37"/>
      <c r="F68" s="37"/>
      <c r="G68" s="84"/>
    </row>
    <row r="69" spans="1:7" s="94" customFormat="1" x14ac:dyDescent="0.35">
      <c r="A69" s="37"/>
      <c r="B69" s="37"/>
      <c r="C69" s="37"/>
      <c r="D69" s="37"/>
      <c r="E69" s="37"/>
      <c r="F69" s="37"/>
      <c r="G69" s="84"/>
    </row>
    <row r="70" spans="1:7" s="94" customFormat="1" x14ac:dyDescent="0.35">
      <c r="A70" s="37"/>
      <c r="B70" s="37"/>
      <c r="C70" s="37"/>
      <c r="D70" s="37"/>
      <c r="E70" s="37"/>
      <c r="F70" s="37"/>
      <c r="G70" s="84"/>
    </row>
    <row r="71" spans="1:7" s="94" customFormat="1" x14ac:dyDescent="0.35">
      <c r="A71" s="37"/>
      <c r="B71" s="37"/>
      <c r="C71" s="37"/>
      <c r="D71" s="37"/>
      <c r="E71" s="37"/>
      <c r="F71" s="37"/>
      <c r="G71" s="84"/>
    </row>
    <row r="72" spans="1:7" s="94" customFormat="1" x14ac:dyDescent="0.35">
      <c r="A72" s="37"/>
      <c r="B72" s="37"/>
      <c r="C72" s="37"/>
      <c r="D72" s="37"/>
      <c r="E72" s="37"/>
      <c r="F72" s="37"/>
      <c r="G72" s="84"/>
    </row>
    <row r="73" spans="1:7" s="94" customFormat="1" x14ac:dyDescent="0.35">
      <c r="A73" s="37"/>
      <c r="B73" s="37"/>
      <c r="C73" s="37"/>
      <c r="D73" s="37"/>
      <c r="E73" s="37"/>
      <c r="F73" s="37"/>
      <c r="G73" s="84"/>
    </row>
    <row r="74" spans="1:7" s="94" customFormat="1" x14ac:dyDescent="0.35">
      <c r="A74" s="37"/>
      <c r="B74" s="37"/>
      <c r="C74" s="37"/>
      <c r="D74" s="37"/>
      <c r="E74" s="37"/>
      <c r="F74" s="37"/>
      <c r="G74" s="84"/>
    </row>
    <row r="75" spans="1:7" s="94" customFormat="1" x14ac:dyDescent="0.35">
      <c r="A75" s="37"/>
      <c r="B75" s="37"/>
      <c r="C75" s="37"/>
      <c r="D75" s="37"/>
      <c r="E75" s="37"/>
      <c r="F75" s="37"/>
      <c r="G75" s="84"/>
    </row>
    <row r="76" spans="1:7" s="94" customFormat="1" x14ac:dyDescent="0.35">
      <c r="A76" s="37"/>
      <c r="B76" s="37"/>
      <c r="C76" s="37"/>
      <c r="D76" s="37"/>
      <c r="E76" s="37"/>
      <c r="F76" s="37"/>
      <c r="G76" s="84"/>
    </row>
    <row r="77" spans="1:7" s="94" customFormat="1" x14ac:dyDescent="0.35">
      <c r="A77" s="37"/>
      <c r="B77" s="37"/>
      <c r="C77" s="37"/>
      <c r="D77" s="37"/>
      <c r="E77" s="37"/>
      <c r="F77" s="37"/>
      <c r="G77" s="84"/>
    </row>
    <row r="78" spans="1:7" s="94" customFormat="1" x14ac:dyDescent="0.35">
      <c r="A78" s="37"/>
      <c r="B78" s="37"/>
      <c r="C78" s="37"/>
      <c r="D78" s="37"/>
      <c r="E78" s="37"/>
      <c r="F78" s="37"/>
      <c r="G78" s="84"/>
    </row>
    <row r="79" spans="1:7" s="94" customFormat="1" x14ac:dyDescent="0.35">
      <c r="A79" s="37"/>
      <c r="B79" s="37"/>
      <c r="C79" s="37"/>
      <c r="D79" s="37"/>
      <c r="E79" s="37"/>
      <c r="F79" s="37"/>
      <c r="G79" s="84"/>
    </row>
    <row r="80" spans="1:7" s="94" customFormat="1" x14ac:dyDescent="0.35">
      <c r="A80" s="37"/>
      <c r="B80" s="37"/>
      <c r="C80" s="37"/>
      <c r="D80" s="37"/>
      <c r="E80" s="37"/>
      <c r="F80" s="37"/>
      <c r="G80" s="84"/>
    </row>
    <row r="81" spans="1:7" s="94" customFormat="1" x14ac:dyDescent="0.35">
      <c r="A81" s="37"/>
      <c r="B81" s="37"/>
      <c r="C81" s="37"/>
      <c r="D81" s="37"/>
      <c r="E81" s="37"/>
      <c r="F81" s="37"/>
      <c r="G81" s="84"/>
    </row>
    <row r="82" spans="1:7" s="94" customFormat="1" x14ac:dyDescent="0.35">
      <c r="A82" s="37"/>
      <c r="B82" s="37"/>
      <c r="C82" s="37"/>
      <c r="D82" s="37"/>
      <c r="E82" s="37"/>
      <c r="F82" s="37"/>
      <c r="G82" s="84"/>
    </row>
    <row r="83" spans="1:7" s="94" customFormat="1" x14ac:dyDescent="0.35">
      <c r="A83" s="37"/>
      <c r="B83" s="37"/>
      <c r="C83" s="37"/>
      <c r="D83" s="37"/>
      <c r="E83" s="37"/>
      <c r="F83" s="37"/>
      <c r="G83" s="84"/>
    </row>
    <row r="84" spans="1:7" s="94" customFormat="1" x14ac:dyDescent="0.35">
      <c r="A84" s="37"/>
      <c r="B84" s="37"/>
      <c r="C84" s="37"/>
      <c r="D84" s="37"/>
      <c r="E84" s="37"/>
      <c r="F84" s="37"/>
      <c r="G84" s="84"/>
    </row>
    <row r="85" spans="1:7" s="94" customFormat="1" x14ac:dyDescent="0.35">
      <c r="A85" s="37"/>
      <c r="B85" s="37"/>
      <c r="C85" s="37"/>
      <c r="D85" s="37"/>
      <c r="E85" s="37"/>
      <c r="F85" s="37"/>
      <c r="G85" s="84"/>
    </row>
    <row r="86" spans="1:7" s="94" customFormat="1" x14ac:dyDescent="0.35">
      <c r="A86" s="37"/>
      <c r="B86" s="37"/>
      <c r="C86" s="37"/>
      <c r="D86" s="37"/>
      <c r="E86" s="37"/>
      <c r="F86" s="37"/>
      <c r="G86" s="84"/>
    </row>
    <row r="87" spans="1:7" s="94" customFormat="1" x14ac:dyDescent="0.35">
      <c r="A87" s="37"/>
      <c r="B87" s="37"/>
      <c r="C87" s="37"/>
      <c r="D87" s="37"/>
      <c r="E87" s="37"/>
      <c r="F87" s="37"/>
      <c r="G87" s="84"/>
    </row>
    <row r="88" spans="1:7" s="94" customFormat="1" x14ac:dyDescent="0.35">
      <c r="A88" s="37"/>
      <c r="B88" s="37"/>
      <c r="C88" s="37"/>
      <c r="D88" s="37"/>
      <c r="E88" s="37"/>
      <c r="F88" s="37"/>
      <c r="G88" s="84"/>
    </row>
    <row r="89" spans="1:7" s="94" customFormat="1" x14ac:dyDescent="0.35">
      <c r="A89" s="37"/>
      <c r="B89" s="37"/>
      <c r="C89" s="37"/>
      <c r="D89" s="37"/>
      <c r="E89" s="37"/>
      <c r="F89" s="37"/>
      <c r="G89" s="84"/>
    </row>
    <row r="90" spans="1:7" s="94" customFormat="1" x14ac:dyDescent="0.35">
      <c r="A90" s="37"/>
      <c r="B90" s="37"/>
      <c r="C90" s="37"/>
      <c r="D90" s="37"/>
      <c r="E90" s="37"/>
      <c r="F90" s="37"/>
      <c r="G90" s="84"/>
    </row>
    <row r="91" spans="1:7" s="94" customFormat="1" x14ac:dyDescent="0.35">
      <c r="A91" s="37"/>
      <c r="B91" s="37"/>
      <c r="C91" s="37"/>
      <c r="D91" s="37"/>
      <c r="E91" s="37"/>
      <c r="F91" s="37"/>
      <c r="G91" s="84"/>
    </row>
    <row r="92" spans="1:7" s="94" customFormat="1" x14ac:dyDescent="0.35">
      <c r="A92" s="37"/>
      <c r="B92" s="37"/>
      <c r="C92" s="37"/>
      <c r="D92" s="37"/>
      <c r="E92" s="37"/>
      <c r="F92" s="37"/>
      <c r="G92" s="84"/>
    </row>
  </sheetData>
  <mergeCells count="14">
    <mergeCell ref="A14:O14"/>
    <mergeCell ref="A17:O17"/>
    <mergeCell ref="A26:O26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8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J249"/>
  <sheetViews>
    <sheetView view="pageBreakPreview" zoomScale="60" zoomScaleNormal="100" workbookViewId="0">
      <pane xSplit="4" ySplit="1" topLeftCell="E206" activePane="bottomRight" state="frozen"/>
      <selection pane="topRight" activeCell="E1" sqref="E1"/>
      <selection pane="bottomLeft" activeCell="A227" sqref="A227"/>
      <selection pane="bottomRight" activeCell="AE2" sqref="AE2"/>
    </sheetView>
  </sheetViews>
  <sheetFormatPr defaultColWidth="9.1328125" defaultRowHeight="12.75" x14ac:dyDescent="0.35"/>
  <cols>
    <col min="1" max="1" width="11.3984375" customWidth="1"/>
    <col min="2" max="2" width="24.73046875" customWidth="1"/>
    <col min="3" max="7" width="6.73046875" customWidth="1"/>
    <col min="8" max="8" width="7.796875" customWidth="1"/>
    <col min="9" max="9" width="8.1328125" customWidth="1"/>
    <col min="10" max="12" width="6.73046875" customWidth="1"/>
    <col min="13" max="13" width="8" customWidth="1"/>
    <col min="14" max="29" width="6.73046875" customWidth="1"/>
    <col min="30" max="30" width="8.19921875" customWidth="1"/>
    <col min="31" max="32" width="6.73046875" customWidth="1"/>
    <col min="1024" max="1024" width="11.53125" customWidth="1"/>
  </cols>
  <sheetData>
    <row r="1" spans="1:1024" s="119" customFormat="1" ht="37.5" x14ac:dyDescent="0.35">
      <c r="A1" s="113" t="s">
        <v>184</v>
      </c>
      <c r="B1" s="114" t="s">
        <v>185</v>
      </c>
      <c r="C1" s="115" t="s">
        <v>186</v>
      </c>
      <c r="D1" s="116" t="s">
        <v>187</v>
      </c>
      <c r="E1" s="116" t="s">
        <v>188</v>
      </c>
      <c r="F1" s="116" t="s">
        <v>189</v>
      </c>
      <c r="G1" s="116" t="s">
        <v>190</v>
      </c>
      <c r="H1" s="116" t="s">
        <v>191</v>
      </c>
      <c r="I1" s="116" t="s">
        <v>192</v>
      </c>
      <c r="J1" s="116" t="s">
        <v>193</v>
      </c>
      <c r="K1" s="116" t="s">
        <v>194</v>
      </c>
      <c r="L1" s="116" t="s">
        <v>195</v>
      </c>
      <c r="M1" s="116" t="s">
        <v>196</v>
      </c>
      <c r="N1" s="116" t="s">
        <v>197</v>
      </c>
      <c r="O1" s="116" t="s">
        <v>198</v>
      </c>
      <c r="P1" s="116" t="s">
        <v>199</v>
      </c>
      <c r="Q1" s="116" t="s">
        <v>200</v>
      </c>
      <c r="R1" s="117" t="s">
        <v>201</v>
      </c>
      <c r="S1" s="116" t="s">
        <v>202</v>
      </c>
      <c r="T1" s="116" t="s">
        <v>203</v>
      </c>
      <c r="U1" s="116" t="s">
        <v>204</v>
      </c>
      <c r="V1" s="116" t="s">
        <v>205</v>
      </c>
      <c r="W1" s="116" t="s">
        <v>206</v>
      </c>
      <c r="X1" s="116" t="s">
        <v>207</v>
      </c>
      <c r="Y1" s="116" t="s">
        <v>208</v>
      </c>
      <c r="Z1" s="116" t="s">
        <v>209</v>
      </c>
      <c r="AA1" s="116" t="s">
        <v>210</v>
      </c>
      <c r="AB1" s="116" t="s">
        <v>211</v>
      </c>
      <c r="AC1" s="116" t="s">
        <v>212</v>
      </c>
      <c r="AD1" s="116" t="s">
        <v>213</v>
      </c>
      <c r="AE1" s="116" t="s">
        <v>214</v>
      </c>
      <c r="AF1" s="118" t="s">
        <v>215</v>
      </c>
      <c r="AMJ1"/>
    </row>
    <row r="2" spans="1:1024" s="119" customFormat="1" ht="11.25" customHeight="1" x14ac:dyDescent="0.35">
      <c r="A2" s="3" t="s">
        <v>216</v>
      </c>
      <c r="B2" s="3"/>
      <c r="C2" s="120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MJ2"/>
    </row>
    <row r="3" spans="1:1024" s="119" customFormat="1" ht="11.95" customHeight="1" x14ac:dyDescent="0.35">
      <c r="A3" s="2" t="s">
        <v>23</v>
      </c>
      <c r="B3" s="2"/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4"/>
      <c r="AMJ3"/>
    </row>
    <row r="4" spans="1:1024" s="119" customFormat="1" x14ac:dyDescent="0.35">
      <c r="A4" s="122">
        <v>213</v>
      </c>
      <c r="B4" s="125" t="s">
        <v>24</v>
      </c>
      <c r="C4" s="122">
        <v>40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>
        <v>1</v>
      </c>
      <c r="Y4" s="124"/>
      <c r="Z4" s="124"/>
      <c r="AA4" s="124"/>
      <c r="AB4" s="124"/>
      <c r="AC4" s="124"/>
      <c r="AD4" s="124"/>
      <c r="AE4" s="124"/>
      <c r="AF4" s="124"/>
      <c r="AMJ4"/>
    </row>
    <row r="5" spans="1:1024" s="119" customFormat="1" x14ac:dyDescent="0.35">
      <c r="A5" s="126">
        <v>182</v>
      </c>
      <c r="B5" s="127" t="s">
        <v>26</v>
      </c>
      <c r="C5" s="122">
        <v>180</v>
      </c>
      <c r="D5" s="124"/>
      <c r="E5" s="124"/>
      <c r="F5" s="124"/>
      <c r="G5" s="124">
        <v>28</v>
      </c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>
        <v>126.4</v>
      </c>
      <c r="S5" s="124"/>
      <c r="T5" s="124"/>
      <c r="U5" s="124"/>
      <c r="V5" s="124">
        <v>5</v>
      </c>
      <c r="W5" s="124"/>
      <c r="X5" s="124"/>
      <c r="Y5" s="124">
        <v>4.8</v>
      </c>
      <c r="Z5" s="124"/>
      <c r="AA5" s="124"/>
      <c r="AB5" s="124"/>
      <c r="AC5" s="124"/>
      <c r="AD5" s="124"/>
      <c r="AE5" s="124"/>
      <c r="AF5" s="124"/>
      <c r="AMJ5"/>
    </row>
    <row r="6" spans="1:1024" s="119" customFormat="1" x14ac:dyDescent="0.35">
      <c r="A6" s="128">
        <v>376</v>
      </c>
      <c r="B6" s="129" t="s">
        <v>28</v>
      </c>
      <c r="C6" s="122">
        <v>180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>
        <v>10</v>
      </c>
      <c r="Z6" s="124"/>
      <c r="AA6" s="130">
        <v>0.66</v>
      </c>
      <c r="AB6" s="124"/>
      <c r="AC6" s="124"/>
      <c r="AD6" s="124"/>
      <c r="AE6" s="124"/>
      <c r="AF6" s="124"/>
      <c r="AMJ6"/>
    </row>
    <row r="7" spans="1:1024" s="119" customFormat="1" x14ac:dyDescent="0.35">
      <c r="A7" s="128" t="s">
        <v>30</v>
      </c>
      <c r="B7" s="131" t="s">
        <v>31</v>
      </c>
      <c r="C7" s="122">
        <v>25</v>
      </c>
      <c r="D7" s="124"/>
      <c r="E7" s="124">
        <v>25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MJ7"/>
    </row>
    <row r="8" spans="1:1024" s="119" customFormat="1" ht="12.85" customHeight="1" x14ac:dyDescent="0.35">
      <c r="A8" s="2" t="s">
        <v>33</v>
      </c>
      <c r="B8" s="2"/>
      <c r="C8" s="122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MJ8"/>
    </row>
    <row r="9" spans="1:1024" s="119" customFormat="1" ht="10.15" x14ac:dyDescent="0.3">
      <c r="A9" s="132" t="s">
        <v>64</v>
      </c>
      <c r="B9" s="133" t="s">
        <v>217</v>
      </c>
      <c r="C9" s="132">
        <v>150</v>
      </c>
      <c r="D9" s="134"/>
      <c r="E9" s="134"/>
      <c r="F9" s="134"/>
      <c r="G9" s="134"/>
      <c r="H9" s="134"/>
      <c r="I9" s="134"/>
      <c r="J9" s="134"/>
      <c r="K9" s="134">
        <v>150</v>
      </c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5"/>
    </row>
    <row r="10" spans="1:1024" s="119" customFormat="1" ht="14.95" customHeight="1" x14ac:dyDescent="0.35">
      <c r="A10" s="2" t="s">
        <v>37</v>
      </c>
      <c r="B10" s="2"/>
      <c r="C10" s="136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MJ10"/>
    </row>
    <row r="11" spans="1:1024" s="119" customFormat="1" ht="20.100000000000001" customHeight="1" x14ac:dyDescent="0.35">
      <c r="A11" s="128">
        <v>70</v>
      </c>
      <c r="B11" s="137" t="s">
        <v>38</v>
      </c>
      <c r="C11" s="136">
        <v>50</v>
      </c>
      <c r="D11" s="124"/>
      <c r="E11" s="124"/>
      <c r="F11" s="124"/>
      <c r="G11" s="124"/>
      <c r="H11" s="124"/>
      <c r="I11" s="124"/>
      <c r="J11" s="124">
        <v>50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MJ11"/>
    </row>
    <row r="12" spans="1:1024" s="119" customFormat="1" ht="20.85" customHeight="1" x14ac:dyDescent="0.35">
      <c r="A12" s="128">
        <v>101</v>
      </c>
      <c r="B12" s="138" t="s">
        <v>40</v>
      </c>
      <c r="C12" s="136">
        <v>180</v>
      </c>
      <c r="D12" s="124"/>
      <c r="E12" s="124"/>
      <c r="F12" s="124"/>
      <c r="G12" s="124">
        <v>6</v>
      </c>
      <c r="H12" s="124"/>
      <c r="I12" s="124">
        <v>54</v>
      </c>
      <c r="J12" s="124">
        <v>14.4</v>
      </c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>
        <v>1.8</v>
      </c>
      <c r="W12" s="124"/>
      <c r="X12" s="124"/>
      <c r="Y12" s="124"/>
      <c r="Z12" s="124"/>
      <c r="AA12" s="124"/>
      <c r="AB12" s="124"/>
      <c r="AC12" s="124"/>
      <c r="AD12" s="124"/>
      <c r="AE12" s="124"/>
      <c r="AF12" s="139">
        <v>4.5</v>
      </c>
      <c r="AMJ12"/>
    </row>
    <row r="13" spans="1:1024" s="143" customFormat="1" ht="10.15" x14ac:dyDescent="0.35">
      <c r="A13" s="128">
        <v>268</v>
      </c>
      <c r="B13" s="140" t="s">
        <v>41</v>
      </c>
      <c r="C13" s="128">
        <v>70</v>
      </c>
      <c r="D13" s="124"/>
      <c r="E13" s="141">
        <v>19.600000000000001</v>
      </c>
      <c r="F13" s="141"/>
      <c r="G13" s="141"/>
      <c r="H13" s="141"/>
      <c r="I13" s="141"/>
      <c r="J13" s="141"/>
      <c r="K13" s="141"/>
      <c r="L13" s="141"/>
      <c r="M13" s="141"/>
      <c r="N13" s="141">
        <v>51.8</v>
      </c>
      <c r="O13" s="141"/>
      <c r="P13" s="141"/>
      <c r="Q13" s="141"/>
      <c r="R13" s="141">
        <v>16.8</v>
      </c>
      <c r="S13" s="141"/>
      <c r="T13" s="141"/>
      <c r="U13" s="141"/>
      <c r="V13" s="141"/>
      <c r="W13" s="141">
        <v>4</v>
      </c>
      <c r="X13" s="141"/>
      <c r="Y13" s="141"/>
      <c r="Z13" s="141"/>
      <c r="AA13" s="141"/>
      <c r="AB13" s="141"/>
      <c r="AC13" s="141"/>
      <c r="AD13" s="141"/>
      <c r="AE13" s="141"/>
      <c r="AF13" s="124"/>
      <c r="AG13" s="142"/>
    </row>
    <row r="14" spans="1:1024" s="119" customFormat="1" x14ac:dyDescent="0.35">
      <c r="A14" s="128">
        <v>321</v>
      </c>
      <c r="B14" s="140" t="s">
        <v>218</v>
      </c>
      <c r="C14" s="122">
        <v>50</v>
      </c>
      <c r="D14" s="124"/>
      <c r="E14" s="124"/>
      <c r="F14" s="124">
        <v>0.57999999999999996</v>
      </c>
      <c r="G14" s="124"/>
      <c r="H14" s="124"/>
      <c r="I14" s="124"/>
      <c r="J14" s="124">
        <v>63.3</v>
      </c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>
        <v>1.8</v>
      </c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MJ14"/>
    </row>
    <row r="15" spans="1:1024" s="119" customFormat="1" ht="12.75" customHeight="1" x14ac:dyDescent="0.35">
      <c r="A15" s="122">
        <v>303</v>
      </c>
      <c r="B15" s="144" t="s">
        <v>145</v>
      </c>
      <c r="C15" s="122">
        <v>100</v>
      </c>
      <c r="D15" s="124"/>
      <c r="E15" s="124"/>
      <c r="F15" s="124"/>
      <c r="G15" s="124">
        <v>24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>
        <v>3</v>
      </c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MJ15"/>
    </row>
    <row r="16" spans="1:1024" s="119" customFormat="1" x14ac:dyDescent="0.35">
      <c r="A16" s="128">
        <v>349</v>
      </c>
      <c r="B16" s="140" t="s">
        <v>45</v>
      </c>
      <c r="C16" s="122">
        <v>180</v>
      </c>
      <c r="D16" s="124"/>
      <c r="E16" s="124"/>
      <c r="F16" s="124"/>
      <c r="G16" s="124"/>
      <c r="H16" s="124"/>
      <c r="I16" s="124"/>
      <c r="J16" s="124"/>
      <c r="K16" s="124"/>
      <c r="L16" s="124">
        <v>18</v>
      </c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>
        <v>9</v>
      </c>
      <c r="Z16" s="124"/>
      <c r="AA16" s="124"/>
      <c r="AB16" s="124"/>
      <c r="AC16" s="124"/>
      <c r="AD16" s="124"/>
      <c r="AE16" s="124"/>
      <c r="AF16" s="124"/>
      <c r="AMJ16"/>
    </row>
    <row r="17" spans="1:1024" s="119" customFormat="1" x14ac:dyDescent="0.35">
      <c r="A17" s="122" t="s">
        <v>30</v>
      </c>
      <c r="B17" s="131" t="s">
        <v>31</v>
      </c>
      <c r="C17" s="122">
        <v>25</v>
      </c>
      <c r="D17" s="124"/>
      <c r="E17" s="124">
        <v>25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MJ17"/>
    </row>
    <row r="18" spans="1:1024" s="119" customFormat="1" x14ac:dyDescent="0.35">
      <c r="A18" s="122" t="s">
        <v>30</v>
      </c>
      <c r="B18" s="140" t="s">
        <v>46</v>
      </c>
      <c r="C18" s="122">
        <v>35</v>
      </c>
      <c r="D18" s="124">
        <v>35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MJ18"/>
    </row>
    <row r="19" spans="1:1024" s="119" customFormat="1" ht="12.85" customHeight="1" x14ac:dyDescent="0.35">
      <c r="A19" s="2" t="s">
        <v>219</v>
      </c>
      <c r="B19" s="2"/>
      <c r="C19" s="122"/>
      <c r="D19" s="124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24"/>
      <c r="AMJ19"/>
    </row>
    <row r="20" spans="1:1024" s="119" customFormat="1" x14ac:dyDescent="0.35">
      <c r="A20" s="122"/>
      <c r="B20" s="145"/>
      <c r="C20" s="122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MJ20"/>
    </row>
    <row r="21" spans="1:1024" s="119" customFormat="1" ht="17.2" customHeight="1" x14ac:dyDescent="0.3">
      <c r="A21" s="136">
        <v>401</v>
      </c>
      <c r="B21" s="146" t="s">
        <v>49</v>
      </c>
      <c r="C21" s="136" t="s">
        <v>220</v>
      </c>
      <c r="D21" s="124"/>
      <c r="E21" s="124"/>
      <c r="F21" s="124">
        <v>85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>
        <v>150.69999999999999</v>
      </c>
      <c r="S21" s="124"/>
      <c r="T21" s="124"/>
      <c r="U21" s="124"/>
      <c r="V21" s="124"/>
      <c r="W21" s="124">
        <v>8</v>
      </c>
      <c r="X21" s="130">
        <v>0.1</v>
      </c>
      <c r="Y21" s="130">
        <v>3</v>
      </c>
      <c r="Z21" s="124"/>
      <c r="AA21" s="124"/>
      <c r="AB21" s="124">
        <v>1.4</v>
      </c>
      <c r="AC21" s="124"/>
      <c r="AD21" s="124"/>
      <c r="AE21" s="124"/>
      <c r="AF21" s="124"/>
      <c r="AG21" s="142"/>
    </row>
    <row r="22" spans="1:1024" s="119" customFormat="1" ht="20.25" x14ac:dyDescent="0.35">
      <c r="A22" s="128" t="s">
        <v>30</v>
      </c>
      <c r="B22" s="129" t="s">
        <v>50</v>
      </c>
      <c r="C22" s="122">
        <v>180</v>
      </c>
      <c r="D22" s="124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>
        <v>180</v>
      </c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24"/>
      <c r="AMJ22"/>
    </row>
    <row r="23" spans="1:1024" s="119" customFormat="1" x14ac:dyDescent="0.35">
      <c r="A23" s="122"/>
      <c r="B23" s="131"/>
      <c r="C23" s="122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MJ23"/>
    </row>
    <row r="24" spans="1:1024" s="119" customFormat="1" x14ac:dyDescent="0.35">
      <c r="A24" s="128"/>
      <c r="B24" s="131"/>
      <c r="C24" s="136"/>
      <c r="D24" s="124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24"/>
      <c r="AMJ24"/>
    </row>
    <row r="25" spans="1:1024" s="119" customFormat="1" x14ac:dyDescent="0.35">
      <c r="A25" s="147"/>
      <c r="B25" s="148" t="s">
        <v>221</v>
      </c>
      <c r="C25" s="149"/>
      <c r="D25" s="150">
        <f t="shared" ref="D25:AF25" si="0">D23+D22+D21+D20+D19+D18+D17+D16+D14+D13+D12+D11+D10+D9+D8+D7+D6+D5+D4+D24+D15</f>
        <v>35</v>
      </c>
      <c r="E25" s="150">
        <f t="shared" si="0"/>
        <v>69.599999999999994</v>
      </c>
      <c r="F25" s="150">
        <f t="shared" si="0"/>
        <v>85.58</v>
      </c>
      <c r="G25" s="150">
        <f t="shared" si="0"/>
        <v>58</v>
      </c>
      <c r="H25" s="150">
        <f t="shared" si="0"/>
        <v>0</v>
      </c>
      <c r="I25" s="150">
        <f t="shared" si="0"/>
        <v>54</v>
      </c>
      <c r="J25" s="150">
        <f t="shared" si="0"/>
        <v>127.7</v>
      </c>
      <c r="K25" s="150">
        <f t="shared" si="0"/>
        <v>150</v>
      </c>
      <c r="L25" s="150">
        <f t="shared" si="0"/>
        <v>18</v>
      </c>
      <c r="M25" s="150">
        <f t="shared" si="0"/>
        <v>0</v>
      </c>
      <c r="N25" s="150">
        <f t="shared" si="0"/>
        <v>51.8</v>
      </c>
      <c r="O25" s="150">
        <f t="shared" si="0"/>
        <v>0</v>
      </c>
      <c r="P25" s="150">
        <f t="shared" si="0"/>
        <v>0</v>
      </c>
      <c r="Q25" s="150">
        <f t="shared" si="0"/>
        <v>0</v>
      </c>
      <c r="R25" s="150">
        <f t="shared" si="0"/>
        <v>473.9</v>
      </c>
      <c r="S25" s="150">
        <f t="shared" si="0"/>
        <v>0</v>
      </c>
      <c r="T25" s="150">
        <f t="shared" si="0"/>
        <v>0</v>
      </c>
      <c r="U25" s="150">
        <f t="shared" si="0"/>
        <v>0</v>
      </c>
      <c r="V25" s="150">
        <f t="shared" si="0"/>
        <v>11.6</v>
      </c>
      <c r="W25" s="150">
        <f t="shared" si="0"/>
        <v>12</v>
      </c>
      <c r="X25" s="150">
        <f t="shared" si="0"/>
        <v>1.1000000000000001</v>
      </c>
      <c r="Y25" s="150">
        <f t="shared" si="0"/>
        <v>26.8</v>
      </c>
      <c r="Z25" s="150">
        <f t="shared" si="0"/>
        <v>0</v>
      </c>
      <c r="AA25" s="150">
        <f t="shared" si="0"/>
        <v>0.66</v>
      </c>
      <c r="AB25" s="150">
        <f t="shared" si="0"/>
        <v>1.4</v>
      </c>
      <c r="AC25" s="150">
        <f t="shared" si="0"/>
        <v>0</v>
      </c>
      <c r="AD25" s="150">
        <f t="shared" si="0"/>
        <v>0</v>
      </c>
      <c r="AE25" s="150">
        <f t="shared" si="0"/>
        <v>0</v>
      </c>
      <c r="AF25" s="150">
        <f t="shared" si="0"/>
        <v>4.5</v>
      </c>
      <c r="AMJ25"/>
    </row>
    <row r="26" spans="1:1024" s="119" customFormat="1" ht="11.25" customHeight="1" x14ac:dyDescent="0.35">
      <c r="A26" s="3" t="s">
        <v>222</v>
      </c>
      <c r="B26" s="3"/>
      <c r="C26" s="120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MJ26"/>
    </row>
    <row r="27" spans="1:1024" s="119" customFormat="1" ht="17.25" customHeight="1" x14ac:dyDescent="0.35">
      <c r="A27" s="2" t="s">
        <v>23</v>
      </c>
      <c r="B27" s="2"/>
      <c r="C27" s="122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4"/>
      <c r="AMJ27"/>
    </row>
    <row r="28" spans="1:1024" s="119" customFormat="1" ht="17.25" customHeight="1" x14ac:dyDescent="0.35">
      <c r="A28" s="122">
        <v>59</v>
      </c>
      <c r="B28" s="145" t="s">
        <v>55</v>
      </c>
      <c r="C28" s="122">
        <v>50</v>
      </c>
      <c r="D28" s="123"/>
      <c r="E28" s="123"/>
      <c r="F28" s="123"/>
      <c r="G28" s="123"/>
      <c r="H28" s="123"/>
      <c r="I28" s="123"/>
      <c r="J28" s="123">
        <v>37.5</v>
      </c>
      <c r="K28" s="123">
        <v>12.5</v>
      </c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>
        <v>0.5</v>
      </c>
      <c r="Z28" s="123"/>
      <c r="AA28" s="123"/>
      <c r="AB28" s="123"/>
      <c r="AC28" s="123"/>
      <c r="AD28" s="123"/>
      <c r="AE28" s="123"/>
      <c r="AF28" s="124"/>
      <c r="AMJ28"/>
    </row>
    <row r="29" spans="1:1024" s="119" customFormat="1" ht="23.25" customHeight="1" x14ac:dyDescent="0.35">
      <c r="A29" s="122">
        <v>528</v>
      </c>
      <c r="B29" s="144" t="s">
        <v>58</v>
      </c>
      <c r="C29" s="122">
        <v>150</v>
      </c>
      <c r="D29" s="124"/>
      <c r="E29" s="124"/>
      <c r="F29" s="124"/>
      <c r="G29" s="124">
        <v>25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>
        <v>120</v>
      </c>
      <c r="S29" s="124"/>
      <c r="T29" s="124"/>
      <c r="U29" s="124"/>
      <c r="V29" s="124">
        <v>5</v>
      </c>
      <c r="W29" s="124"/>
      <c r="X29" s="124"/>
      <c r="Y29" s="124">
        <v>4</v>
      </c>
      <c r="Z29" s="124"/>
      <c r="AA29" s="124"/>
      <c r="AB29" s="124"/>
      <c r="AC29" s="124"/>
      <c r="AD29" s="124"/>
      <c r="AE29" s="124"/>
      <c r="AF29" s="124"/>
      <c r="AMJ29"/>
    </row>
    <row r="30" spans="1:1024" s="119" customFormat="1" x14ac:dyDescent="0.35">
      <c r="A30" s="128">
        <v>382</v>
      </c>
      <c r="B30" s="129" t="s">
        <v>60</v>
      </c>
      <c r="C30" s="122">
        <v>180</v>
      </c>
      <c r="D30" s="124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>
        <v>180</v>
      </c>
      <c r="S30" s="141"/>
      <c r="T30" s="141"/>
      <c r="U30" s="141"/>
      <c r="V30" s="141"/>
      <c r="W30" s="141"/>
      <c r="X30" s="141"/>
      <c r="Y30" s="141">
        <v>7</v>
      </c>
      <c r="Z30" s="141"/>
      <c r="AA30" s="141"/>
      <c r="AB30" s="141"/>
      <c r="AC30" s="141">
        <v>3</v>
      </c>
      <c r="AD30" s="141"/>
      <c r="AE30" s="141"/>
      <c r="AF30" s="124"/>
      <c r="AMJ30"/>
    </row>
    <row r="31" spans="1:1024" s="119" customFormat="1" x14ac:dyDescent="0.35">
      <c r="A31" s="128">
        <v>14</v>
      </c>
      <c r="B31" s="129" t="s">
        <v>223</v>
      </c>
      <c r="C31" s="122">
        <v>10</v>
      </c>
      <c r="D31" s="124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>
        <v>10</v>
      </c>
      <c r="W31" s="141"/>
      <c r="X31" s="141"/>
      <c r="Y31" s="141"/>
      <c r="Z31" s="141"/>
      <c r="AA31" s="141"/>
      <c r="AB31" s="141"/>
      <c r="AC31" s="141"/>
      <c r="AD31" s="141"/>
      <c r="AE31" s="141"/>
      <c r="AF31" s="124"/>
      <c r="AMJ31"/>
    </row>
    <row r="32" spans="1:1024" s="119" customFormat="1" x14ac:dyDescent="0.35">
      <c r="A32" s="122" t="s">
        <v>30</v>
      </c>
      <c r="B32" s="131" t="s">
        <v>31</v>
      </c>
      <c r="C32" s="122">
        <v>25</v>
      </c>
      <c r="D32" s="124"/>
      <c r="E32" s="124">
        <v>25</v>
      </c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MJ32"/>
    </row>
    <row r="33" spans="1:1024" s="119" customFormat="1" x14ac:dyDescent="0.35">
      <c r="A33" s="122"/>
      <c r="B33" s="131"/>
      <c r="C33" s="122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MJ33"/>
    </row>
    <row r="34" spans="1:1024" s="119" customFormat="1" ht="15.7" customHeight="1" x14ac:dyDescent="0.35">
      <c r="A34" s="2" t="s">
        <v>33</v>
      </c>
      <c r="B34" s="2"/>
      <c r="C34" s="122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MJ34"/>
    </row>
    <row r="35" spans="1:1024" s="119" customFormat="1" ht="10.15" x14ac:dyDescent="0.3">
      <c r="A35" s="132" t="s">
        <v>224</v>
      </c>
      <c r="B35" s="133" t="s">
        <v>63</v>
      </c>
      <c r="C35" s="152">
        <v>120</v>
      </c>
      <c r="D35" s="134"/>
      <c r="E35" s="134"/>
      <c r="F35" s="134"/>
      <c r="G35" s="134"/>
      <c r="H35" s="134"/>
      <c r="I35" s="134"/>
      <c r="J35" s="134">
        <v>120</v>
      </c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5"/>
    </row>
    <row r="36" spans="1:1024" s="119" customFormat="1" ht="10.15" x14ac:dyDescent="0.3">
      <c r="A36" s="132" t="s">
        <v>64</v>
      </c>
      <c r="B36" s="133" t="s">
        <v>217</v>
      </c>
      <c r="C36" s="132">
        <v>50</v>
      </c>
      <c r="D36" s="134"/>
      <c r="E36" s="134"/>
      <c r="F36" s="134"/>
      <c r="G36" s="134"/>
      <c r="H36" s="134"/>
      <c r="I36" s="134"/>
      <c r="J36" s="134"/>
      <c r="K36" s="134">
        <v>50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5"/>
    </row>
    <row r="37" spans="1:1024" s="119" customFormat="1" ht="16.45" customHeight="1" x14ac:dyDescent="0.35">
      <c r="A37" s="2" t="s">
        <v>37</v>
      </c>
      <c r="B37" s="2"/>
      <c r="C37" s="122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MJ37"/>
    </row>
    <row r="38" spans="1:1024" s="119" customFormat="1" ht="20.100000000000001" customHeight="1" x14ac:dyDescent="0.35">
      <c r="A38" s="128">
        <v>70</v>
      </c>
      <c r="B38" s="137" t="s">
        <v>66</v>
      </c>
      <c r="C38" s="136">
        <v>50</v>
      </c>
      <c r="D38" s="124"/>
      <c r="E38" s="124"/>
      <c r="F38" s="124"/>
      <c r="G38" s="124"/>
      <c r="H38" s="124"/>
      <c r="I38" s="124"/>
      <c r="J38" s="124">
        <v>50</v>
      </c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MJ38"/>
    </row>
    <row r="39" spans="1:1024" s="153" customFormat="1" ht="20.25" x14ac:dyDescent="0.35">
      <c r="A39" s="128">
        <v>103</v>
      </c>
      <c r="B39" s="131" t="s">
        <v>67</v>
      </c>
      <c r="C39" s="128">
        <v>180</v>
      </c>
      <c r="D39" s="124"/>
      <c r="E39" s="124"/>
      <c r="F39" s="124"/>
      <c r="G39" s="124"/>
      <c r="H39" s="124">
        <v>7.2</v>
      </c>
      <c r="I39" s="124">
        <v>54</v>
      </c>
      <c r="J39" s="124">
        <v>14.4</v>
      </c>
      <c r="K39" s="124"/>
      <c r="L39" s="124"/>
      <c r="M39" s="124"/>
      <c r="N39" s="124"/>
      <c r="O39" s="124"/>
      <c r="P39" s="124">
        <v>36</v>
      </c>
      <c r="Q39" s="124"/>
      <c r="R39" s="124"/>
      <c r="S39" s="124"/>
      <c r="T39" s="124"/>
      <c r="U39" s="124"/>
      <c r="V39" s="124">
        <v>1.6</v>
      </c>
      <c r="W39" s="124"/>
      <c r="X39" s="124"/>
      <c r="Y39" s="124"/>
      <c r="Z39" s="124"/>
      <c r="AA39" s="124"/>
      <c r="AB39" s="124"/>
      <c r="AC39" s="124"/>
      <c r="AD39" s="124"/>
      <c r="AE39" s="124"/>
      <c r="AF39" s="139">
        <v>4.5</v>
      </c>
      <c r="AG39" s="142"/>
    </row>
    <row r="40" spans="1:1024" s="119" customFormat="1" ht="12.75" customHeight="1" x14ac:dyDescent="0.35">
      <c r="A40" s="122">
        <v>254</v>
      </c>
      <c r="B40" s="131" t="s">
        <v>68</v>
      </c>
      <c r="C40" s="122">
        <v>80</v>
      </c>
      <c r="D40" s="124"/>
      <c r="E40" s="141"/>
      <c r="F40" s="141">
        <v>4.5</v>
      </c>
      <c r="G40" s="141"/>
      <c r="H40" s="141"/>
      <c r="I40" s="141"/>
      <c r="J40" s="141"/>
      <c r="K40" s="141"/>
      <c r="L40" s="141"/>
      <c r="M40" s="141"/>
      <c r="N40" s="141"/>
      <c r="O40" s="141">
        <v>106.5</v>
      </c>
      <c r="P40" s="141"/>
      <c r="Q40" s="141"/>
      <c r="R40" s="141"/>
      <c r="S40" s="141"/>
      <c r="T40" s="141"/>
      <c r="U40" s="141"/>
      <c r="V40" s="141">
        <v>5</v>
      </c>
      <c r="W40" s="124">
        <v>8</v>
      </c>
      <c r="X40" s="141"/>
      <c r="Y40" s="141"/>
      <c r="Z40" s="141"/>
      <c r="AA40" s="141"/>
      <c r="AB40" s="141"/>
      <c r="AC40" s="141"/>
      <c r="AD40" s="141"/>
      <c r="AE40" s="141"/>
      <c r="AF40" s="124"/>
      <c r="AMJ40"/>
    </row>
    <row r="41" spans="1:1024" s="119" customFormat="1" ht="12.75" customHeight="1" x14ac:dyDescent="0.35">
      <c r="A41" s="128">
        <v>143</v>
      </c>
      <c r="B41" s="140" t="s">
        <v>69</v>
      </c>
      <c r="C41" s="122">
        <v>130</v>
      </c>
      <c r="D41" s="124"/>
      <c r="E41" s="141"/>
      <c r="F41" s="141">
        <v>3</v>
      </c>
      <c r="G41" s="141"/>
      <c r="H41" s="141"/>
      <c r="I41" s="141">
        <v>41.4</v>
      </c>
      <c r="J41" s="141">
        <v>78.400000000000006</v>
      </c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>
        <v>9.5</v>
      </c>
      <c r="V41" s="141"/>
      <c r="W41" s="141">
        <v>5</v>
      </c>
      <c r="X41" s="141"/>
      <c r="Y41" s="141"/>
      <c r="Z41" s="141"/>
      <c r="AA41" s="141"/>
      <c r="AB41" s="141"/>
      <c r="AC41" s="141"/>
      <c r="AD41" s="141"/>
      <c r="AE41" s="141"/>
      <c r="AF41" s="124"/>
      <c r="AMJ41"/>
    </row>
    <row r="42" spans="1:1024" s="119" customFormat="1" ht="20.25" x14ac:dyDescent="0.35">
      <c r="A42" s="128" t="s">
        <v>225</v>
      </c>
      <c r="B42" s="131" t="s">
        <v>71</v>
      </c>
      <c r="C42" s="122">
        <v>180</v>
      </c>
      <c r="D42" s="124"/>
      <c r="E42" s="124"/>
      <c r="F42" s="124"/>
      <c r="G42" s="124"/>
      <c r="H42" s="124"/>
      <c r="I42" s="124"/>
      <c r="J42" s="124"/>
      <c r="K42" s="124">
        <v>36</v>
      </c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>
        <v>9.6</v>
      </c>
      <c r="Z42" s="124"/>
      <c r="AA42" s="124"/>
      <c r="AB42" s="124"/>
      <c r="AC42" s="124"/>
      <c r="AD42" s="124"/>
      <c r="AE42" s="124"/>
      <c r="AF42" s="124"/>
      <c r="AMJ42"/>
    </row>
    <row r="43" spans="1:1024" s="119" customFormat="1" x14ac:dyDescent="0.35">
      <c r="A43" s="122" t="s">
        <v>30</v>
      </c>
      <c r="B43" s="131" t="s">
        <v>31</v>
      </c>
      <c r="C43" s="122">
        <v>25</v>
      </c>
      <c r="D43" s="124"/>
      <c r="E43" s="124">
        <v>25</v>
      </c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MJ43"/>
    </row>
    <row r="44" spans="1:1024" s="119" customFormat="1" x14ac:dyDescent="0.35">
      <c r="A44" s="122" t="s">
        <v>30</v>
      </c>
      <c r="B44" s="140" t="s">
        <v>46</v>
      </c>
      <c r="C44" s="122">
        <v>35</v>
      </c>
      <c r="D44" s="124">
        <v>35</v>
      </c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MJ44"/>
    </row>
    <row r="45" spans="1:1024" s="119" customFormat="1" ht="15.7" customHeight="1" x14ac:dyDescent="0.35">
      <c r="A45" s="2" t="s">
        <v>219</v>
      </c>
      <c r="B45" s="2"/>
      <c r="C45" s="122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MJ45"/>
    </row>
    <row r="46" spans="1:1024" s="119" customFormat="1" x14ac:dyDescent="0.35">
      <c r="A46" s="122">
        <v>47</v>
      </c>
      <c r="B46" s="140" t="s">
        <v>72</v>
      </c>
      <c r="C46" s="122">
        <v>60</v>
      </c>
      <c r="D46" s="124"/>
      <c r="E46" s="124"/>
      <c r="F46" s="124"/>
      <c r="G46" s="124"/>
      <c r="H46" s="124"/>
      <c r="I46" s="124"/>
      <c r="J46" s="124">
        <v>54.6</v>
      </c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>
        <v>3</v>
      </c>
      <c r="X46" s="124"/>
      <c r="Y46" s="124">
        <v>2.5</v>
      </c>
      <c r="Z46" s="124"/>
      <c r="AA46" s="124"/>
      <c r="AB46" s="124"/>
      <c r="AC46" s="124"/>
      <c r="AD46" s="124"/>
      <c r="AE46" s="124"/>
      <c r="AF46" s="124"/>
      <c r="AMJ46"/>
    </row>
    <row r="47" spans="1:1024" s="119" customFormat="1" ht="10.15" x14ac:dyDescent="0.3">
      <c r="A47" s="126">
        <v>231</v>
      </c>
      <c r="B47" s="127" t="s">
        <v>226</v>
      </c>
      <c r="C47" s="154">
        <v>80</v>
      </c>
      <c r="D47" s="155"/>
      <c r="E47" s="155"/>
      <c r="F47" s="155">
        <v>4.9000000000000004</v>
      </c>
      <c r="G47" s="155"/>
      <c r="H47" s="155"/>
      <c r="I47" s="155"/>
      <c r="J47" s="155">
        <v>37</v>
      </c>
      <c r="K47" s="155"/>
      <c r="L47" s="155"/>
      <c r="M47" s="155"/>
      <c r="N47" s="155"/>
      <c r="O47" s="155"/>
      <c r="P47" s="155"/>
      <c r="Q47" s="155">
        <v>71.3</v>
      </c>
      <c r="R47" s="155"/>
      <c r="S47" s="155"/>
      <c r="T47" s="155"/>
      <c r="U47" s="155"/>
      <c r="V47" s="155"/>
      <c r="W47" s="155">
        <v>5</v>
      </c>
      <c r="X47" s="155"/>
      <c r="Y47" s="155"/>
      <c r="Z47" s="155"/>
      <c r="AA47" s="155"/>
      <c r="AB47" s="155"/>
      <c r="AC47" s="155"/>
      <c r="AD47" s="155"/>
      <c r="AE47" s="155"/>
      <c r="AF47" s="155"/>
      <c r="AG47" s="156"/>
    </row>
    <row r="48" spans="1:1024" s="119" customFormat="1" ht="10.15" x14ac:dyDescent="0.3">
      <c r="A48" s="122">
        <v>312</v>
      </c>
      <c r="B48" s="145" t="s">
        <v>76</v>
      </c>
      <c r="C48" s="122">
        <v>150</v>
      </c>
      <c r="D48" s="124"/>
      <c r="E48" s="124"/>
      <c r="F48" s="124"/>
      <c r="G48" s="124"/>
      <c r="H48" s="124"/>
      <c r="I48" s="124">
        <v>128</v>
      </c>
      <c r="J48" s="124"/>
      <c r="K48" s="124"/>
      <c r="L48" s="124"/>
      <c r="M48" s="124"/>
      <c r="N48" s="124"/>
      <c r="O48" s="124"/>
      <c r="P48" s="124"/>
      <c r="Q48" s="124"/>
      <c r="R48" s="124">
        <v>22</v>
      </c>
      <c r="S48" s="124"/>
      <c r="T48" s="124"/>
      <c r="U48" s="124"/>
      <c r="V48" s="124">
        <v>5</v>
      </c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42"/>
    </row>
    <row r="49" spans="1:1024" s="119" customFormat="1" x14ac:dyDescent="0.35">
      <c r="A49" s="128">
        <v>377</v>
      </c>
      <c r="B49" s="129" t="s">
        <v>78</v>
      </c>
      <c r="C49" s="122">
        <v>180</v>
      </c>
      <c r="D49" s="124"/>
      <c r="E49" s="124"/>
      <c r="F49" s="124"/>
      <c r="G49" s="124"/>
      <c r="H49" s="124"/>
      <c r="I49" s="124"/>
      <c r="J49" s="124"/>
      <c r="K49" s="124">
        <v>6</v>
      </c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>
        <v>10</v>
      </c>
      <c r="Z49" s="124"/>
      <c r="AA49" s="130">
        <v>0.66</v>
      </c>
      <c r="AB49" s="124"/>
      <c r="AC49" s="124"/>
      <c r="AD49" s="124"/>
      <c r="AE49" s="124"/>
      <c r="AF49" s="124"/>
      <c r="AMJ49"/>
    </row>
    <row r="50" spans="1:1024" s="119" customFormat="1" x14ac:dyDescent="0.35">
      <c r="A50" s="122" t="s">
        <v>30</v>
      </c>
      <c r="B50" s="131" t="s">
        <v>31</v>
      </c>
      <c r="C50" s="122">
        <v>25</v>
      </c>
      <c r="D50" s="124"/>
      <c r="E50" s="124">
        <v>25</v>
      </c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MJ50"/>
    </row>
    <row r="51" spans="1:1024" s="119" customFormat="1" x14ac:dyDescent="0.35">
      <c r="A51" s="122" t="s">
        <v>30</v>
      </c>
      <c r="B51" s="140" t="s">
        <v>46</v>
      </c>
      <c r="C51" s="122">
        <v>25</v>
      </c>
      <c r="D51" s="124">
        <v>25</v>
      </c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MJ51"/>
    </row>
    <row r="52" spans="1:1024" s="119" customFormat="1" x14ac:dyDescent="0.35">
      <c r="A52" s="122" t="s">
        <v>30</v>
      </c>
      <c r="B52" s="140" t="s">
        <v>227</v>
      </c>
      <c r="C52" s="122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>
        <v>20</v>
      </c>
      <c r="AA52" s="124"/>
      <c r="AB52" s="124"/>
      <c r="AC52" s="124"/>
      <c r="AD52" s="124"/>
      <c r="AE52" s="124"/>
      <c r="AF52" s="124"/>
      <c r="AMJ52"/>
    </row>
    <row r="53" spans="1:1024" s="119" customFormat="1" x14ac:dyDescent="0.35">
      <c r="A53" s="147"/>
      <c r="B53" s="148" t="s">
        <v>221</v>
      </c>
      <c r="C53" s="149"/>
      <c r="D53" s="150">
        <f t="shared" ref="D53:AF53" si="1">D51+D50+D49+D48+D47+D46+D45+D44+D43+D42+D41+D40+D39+D38+D37+D35+D34+D32+D31+D30+D29+D28+D52+D33</f>
        <v>60</v>
      </c>
      <c r="E53" s="150">
        <f t="shared" si="1"/>
        <v>75</v>
      </c>
      <c r="F53" s="150">
        <f t="shared" si="1"/>
        <v>12.4</v>
      </c>
      <c r="G53" s="150">
        <f t="shared" si="1"/>
        <v>25</v>
      </c>
      <c r="H53" s="150">
        <f t="shared" si="1"/>
        <v>7.2</v>
      </c>
      <c r="I53" s="150">
        <f t="shared" si="1"/>
        <v>223.4</v>
      </c>
      <c r="J53" s="150">
        <f t="shared" si="1"/>
        <v>391.9</v>
      </c>
      <c r="K53" s="150">
        <f t="shared" si="1"/>
        <v>54.5</v>
      </c>
      <c r="L53" s="150">
        <f t="shared" si="1"/>
        <v>0</v>
      </c>
      <c r="M53" s="150">
        <f t="shared" si="1"/>
        <v>0</v>
      </c>
      <c r="N53" s="150">
        <f t="shared" si="1"/>
        <v>0</v>
      </c>
      <c r="O53" s="150">
        <f t="shared" si="1"/>
        <v>106.5</v>
      </c>
      <c r="P53" s="150">
        <f t="shared" si="1"/>
        <v>36</v>
      </c>
      <c r="Q53" s="150">
        <f t="shared" si="1"/>
        <v>71.3</v>
      </c>
      <c r="R53" s="150">
        <f t="shared" si="1"/>
        <v>322</v>
      </c>
      <c r="S53" s="150">
        <f t="shared" si="1"/>
        <v>0</v>
      </c>
      <c r="T53" s="150">
        <f t="shared" si="1"/>
        <v>0</v>
      </c>
      <c r="U53" s="150">
        <f t="shared" si="1"/>
        <v>9.5</v>
      </c>
      <c r="V53" s="150">
        <f t="shared" si="1"/>
        <v>26.6</v>
      </c>
      <c r="W53" s="150">
        <f t="shared" si="1"/>
        <v>21</v>
      </c>
      <c r="X53" s="150">
        <f t="shared" si="1"/>
        <v>0</v>
      </c>
      <c r="Y53" s="150">
        <f t="shared" si="1"/>
        <v>33.6</v>
      </c>
      <c r="Z53" s="150">
        <f t="shared" si="1"/>
        <v>20</v>
      </c>
      <c r="AA53" s="150">
        <f t="shared" si="1"/>
        <v>0.66</v>
      </c>
      <c r="AB53" s="150">
        <f t="shared" si="1"/>
        <v>0</v>
      </c>
      <c r="AC53" s="150">
        <f t="shared" si="1"/>
        <v>3</v>
      </c>
      <c r="AD53" s="150">
        <f t="shared" si="1"/>
        <v>0</v>
      </c>
      <c r="AE53" s="150">
        <f t="shared" si="1"/>
        <v>0</v>
      </c>
      <c r="AF53" s="150">
        <f t="shared" si="1"/>
        <v>4.5</v>
      </c>
      <c r="AMJ53"/>
    </row>
    <row r="54" spans="1:1024" s="119" customFormat="1" ht="11.25" customHeight="1" x14ac:dyDescent="0.35">
      <c r="A54" s="3" t="s">
        <v>228</v>
      </c>
      <c r="B54" s="3"/>
      <c r="C54" s="120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MJ54"/>
    </row>
    <row r="55" spans="1:1024" s="119" customFormat="1" ht="11.25" customHeight="1" x14ac:dyDescent="0.35">
      <c r="A55" s="2" t="s">
        <v>23</v>
      </c>
      <c r="B55" s="2"/>
      <c r="C55" s="126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MJ55" s="157"/>
    </row>
    <row r="56" spans="1:1024" s="119" customFormat="1" x14ac:dyDescent="0.35">
      <c r="A56" s="122">
        <v>66</v>
      </c>
      <c r="B56" s="145" t="s">
        <v>81</v>
      </c>
      <c r="C56" s="122">
        <v>50</v>
      </c>
      <c r="D56" s="124"/>
      <c r="E56" s="124"/>
      <c r="F56" s="124"/>
      <c r="G56" s="124"/>
      <c r="H56" s="124"/>
      <c r="I56" s="124"/>
      <c r="J56" s="124">
        <v>41.7</v>
      </c>
      <c r="K56" s="124">
        <v>2.5</v>
      </c>
      <c r="L56" s="124">
        <v>5.5</v>
      </c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>
        <v>0.8</v>
      </c>
      <c r="Z56" s="124"/>
      <c r="AA56" s="124"/>
      <c r="AB56" s="124"/>
      <c r="AC56" s="124"/>
      <c r="AD56" s="124"/>
      <c r="AE56" s="124"/>
      <c r="AF56" s="124"/>
      <c r="AMJ56"/>
    </row>
    <row r="57" spans="1:1024" s="119" customFormat="1" ht="10.15" x14ac:dyDescent="0.3">
      <c r="A57" s="126">
        <v>208</v>
      </c>
      <c r="B57" s="158" t="s">
        <v>83</v>
      </c>
      <c r="C57" s="126" t="s">
        <v>229</v>
      </c>
      <c r="D57" s="155"/>
      <c r="E57" s="155">
        <v>2.6</v>
      </c>
      <c r="F57" s="155"/>
      <c r="G57" s="155"/>
      <c r="H57" s="155">
        <v>28</v>
      </c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>
        <v>50</v>
      </c>
      <c r="T57" s="155"/>
      <c r="U57" s="155">
        <v>22.6</v>
      </c>
      <c r="V57" s="155"/>
      <c r="W57" s="155">
        <v>2.6</v>
      </c>
      <c r="X57" s="124">
        <v>0.13</v>
      </c>
      <c r="Y57" s="159">
        <v>2.6</v>
      </c>
      <c r="Z57" s="155"/>
      <c r="AA57" s="155"/>
      <c r="AB57" s="155"/>
      <c r="AC57" s="155"/>
      <c r="AD57" s="155"/>
      <c r="AE57" s="155"/>
      <c r="AF57" s="155"/>
      <c r="AG57" s="156"/>
    </row>
    <row r="58" spans="1:1024" s="119" customFormat="1" x14ac:dyDescent="0.35">
      <c r="A58" s="122">
        <v>379</v>
      </c>
      <c r="B58" s="160" t="s">
        <v>230</v>
      </c>
      <c r="C58" s="122">
        <v>180</v>
      </c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>
        <v>150</v>
      </c>
      <c r="S58" s="124"/>
      <c r="T58" s="124"/>
      <c r="U58" s="124"/>
      <c r="V58" s="124"/>
      <c r="W58" s="124"/>
      <c r="X58" s="124"/>
      <c r="Y58" s="124">
        <v>7</v>
      </c>
      <c r="Z58" s="124"/>
      <c r="AA58" s="124"/>
      <c r="AB58" s="124"/>
      <c r="AC58" s="124"/>
      <c r="AD58" s="124">
        <v>3.6</v>
      </c>
      <c r="AE58" s="124"/>
      <c r="AF58" s="124"/>
      <c r="AMJ58"/>
    </row>
    <row r="59" spans="1:1024" s="119" customFormat="1" x14ac:dyDescent="0.35">
      <c r="A59" s="122" t="s">
        <v>30</v>
      </c>
      <c r="B59" s="131" t="s">
        <v>31</v>
      </c>
      <c r="C59" s="122">
        <v>25</v>
      </c>
      <c r="D59" s="124"/>
      <c r="E59" s="124">
        <v>25</v>
      </c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MJ59"/>
    </row>
    <row r="60" spans="1:1024" s="119" customFormat="1" ht="12.85" customHeight="1" x14ac:dyDescent="0.35">
      <c r="A60" s="2" t="s">
        <v>33</v>
      </c>
      <c r="B60" s="2"/>
      <c r="C60" s="122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MJ60"/>
    </row>
    <row r="61" spans="1:1024" s="119" customFormat="1" ht="20.25" x14ac:dyDescent="0.35">
      <c r="A61" s="128" t="s">
        <v>30</v>
      </c>
      <c r="B61" s="129" t="s">
        <v>50</v>
      </c>
      <c r="C61" s="122">
        <v>180</v>
      </c>
      <c r="D61" s="124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>
        <v>180</v>
      </c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24"/>
      <c r="AMJ61"/>
    </row>
    <row r="62" spans="1:1024" s="119" customFormat="1" ht="12.75" customHeight="1" x14ac:dyDescent="0.35">
      <c r="A62" s="2" t="s">
        <v>37</v>
      </c>
      <c r="B62" s="2"/>
      <c r="C62" s="122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MJ62"/>
    </row>
    <row r="63" spans="1:1024" s="119" customFormat="1" ht="20.25" x14ac:dyDescent="0.35">
      <c r="A63" s="122">
        <v>46</v>
      </c>
      <c r="B63" s="145" t="s">
        <v>87</v>
      </c>
      <c r="C63" s="122">
        <v>60</v>
      </c>
      <c r="D63" s="124"/>
      <c r="E63" s="124"/>
      <c r="F63" s="124"/>
      <c r="G63" s="124"/>
      <c r="H63" s="124"/>
      <c r="I63" s="124"/>
      <c r="J63" s="124">
        <v>39.6</v>
      </c>
      <c r="K63" s="124">
        <v>15</v>
      </c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>
        <v>3</v>
      </c>
      <c r="X63" s="124"/>
      <c r="Y63" s="124">
        <v>2.5</v>
      </c>
      <c r="Z63" s="124"/>
      <c r="AA63" s="124"/>
      <c r="AB63" s="124"/>
      <c r="AC63" s="124"/>
      <c r="AD63" s="124"/>
      <c r="AE63" s="124"/>
      <c r="AF63" s="124"/>
      <c r="AMJ63"/>
    </row>
    <row r="64" spans="1:1024" s="119" customFormat="1" ht="20.25" x14ac:dyDescent="0.35">
      <c r="A64" s="122">
        <v>106</v>
      </c>
      <c r="B64" s="145" t="s">
        <v>88</v>
      </c>
      <c r="C64" s="122">
        <v>180</v>
      </c>
      <c r="D64" s="124"/>
      <c r="E64" s="124"/>
      <c r="F64" s="124"/>
      <c r="G64" s="124"/>
      <c r="H64" s="124"/>
      <c r="I64" s="124">
        <v>52</v>
      </c>
      <c r="J64" s="124">
        <v>21.3</v>
      </c>
      <c r="K64" s="124"/>
      <c r="L64" s="124"/>
      <c r="M64" s="124"/>
      <c r="N64" s="124"/>
      <c r="O64" s="124"/>
      <c r="P64" s="124"/>
      <c r="Q64" s="124">
        <v>47</v>
      </c>
      <c r="R64" s="124"/>
      <c r="S64" s="124"/>
      <c r="T64" s="124"/>
      <c r="U64" s="124"/>
      <c r="V64" s="124">
        <v>1.3</v>
      </c>
      <c r="W64" s="124"/>
      <c r="X64" s="124">
        <v>0.06</v>
      </c>
      <c r="Y64" s="124"/>
      <c r="Z64" s="124"/>
      <c r="AA64" s="130"/>
      <c r="AB64" s="124"/>
      <c r="AC64" s="124"/>
      <c r="AD64" s="124"/>
      <c r="AE64" s="124"/>
      <c r="AF64" s="139">
        <v>4.5</v>
      </c>
      <c r="AMJ64"/>
    </row>
    <row r="65" spans="1:1024" s="119" customFormat="1" ht="12.85" customHeight="1" x14ac:dyDescent="0.35">
      <c r="A65" s="128">
        <v>294</v>
      </c>
      <c r="B65" s="144" t="s">
        <v>89</v>
      </c>
      <c r="C65" s="161">
        <v>80</v>
      </c>
      <c r="D65" s="130"/>
      <c r="E65" s="130">
        <v>27</v>
      </c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>
        <v>59.2</v>
      </c>
      <c r="Q65" s="130"/>
      <c r="R65" s="130">
        <v>21</v>
      </c>
      <c r="S65" s="130"/>
      <c r="T65" s="130"/>
      <c r="U65" s="130"/>
      <c r="V65" s="130">
        <v>3.2</v>
      </c>
      <c r="W65" s="130">
        <v>4.8</v>
      </c>
      <c r="X65" s="130"/>
      <c r="Y65" s="130"/>
      <c r="Z65" s="130"/>
      <c r="AA65" s="130"/>
      <c r="AB65" s="130"/>
      <c r="AC65" s="130"/>
      <c r="AD65" s="130"/>
      <c r="AE65" s="130"/>
      <c r="AF65" s="130"/>
      <c r="AMJ65"/>
    </row>
    <row r="66" spans="1:1024" s="143" customFormat="1" ht="10.15" x14ac:dyDescent="0.35">
      <c r="A66" s="128">
        <v>324</v>
      </c>
      <c r="B66" s="140" t="s">
        <v>90</v>
      </c>
      <c r="C66" s="128">
        <v>130</v>
      </c>
      <c r="D66" s="124"/>
      <c r="E66" s="124"/>
      <c r="F66" s="124">
        <v>2.2999999999999998</v>
      </c>
      <c r="G66" s="124"/>
      <c r="H66" s="124"/>
      <c r="I66" s="124"/>
      <c r="J66" s="124">
        <v>123.5</v>
      </c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>
        <v>8</v>
      </c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42"/>
    </row>
    <row r="67" spans="1:1024" s="119" customFormat="1" x14ac:dyDescent="0.35">
      <c r="A67" s="122">
        <v>342</v>
      </c>
      <c r="B67" s="162" t="s">
        <v>92</v>
      </c>
      <c r="C67" s="122">
        <v>180</v>
      </c>
      <c r="D67" s="124"/>
      <c r="E67" s="124"/>
      <c r="F67" s="124"/>
      <c r="G67" s="124"/>
      <c r="H67" s="124"/>
      <c r="I67" s="124"/>
      <c r="J67" s="124"/>
      <c r="K67" s="124">
        <v>36</v>
      </c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>
        <v>9.6</v>
      </c>
      <c r="Z67" s="124"/>
      <c r="AA67" s="124"/>
      <c r="AB67" s="124"/>
      <c r="AC67" s="124"/>
      <c r="AD67" s="124"/>
      <c r="AE67" s="124"/>
      <c r="AF67" s="124"/>
      <c r="AMJ67"/>
    </row>
    <row r="68" spans="1:1024" s="119" customFormat="1" x14ac:dyDescent="0.35">
      <c r="A68" s="122" t="s">
        <v>30</v>
      </c>
      <c r="B68" s="131" t="s">
        <v>31</v>
      </c>
      <c r="C68" s="122">
        <v>25</v>
      </c>
      <c r="D68" s="124"/>
      <c r="E68" s="124">
        <v>25</v>
      </c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MJ68"/>
    </row>
    <row r="69" spans="1:1024" s="119" customFormat="1" x14ac:dyDescent="0.35">
      <c r="A69" s="122"/>
      <c r="B69" s="140" t="s">
        <v>46</v>
      </c>
      <c r="C69" s="122">
        <v>35</v>
      </c>
      <c r="D69" s="124">
        <v>35</v>
      </c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MJ69"/>
    </row>
    <row r="70" spans="1:1024" s="119" customFormat="1" ht="12.85" customHeight="1" x14ac:dyDescent="0.35">
      <c r="A70" s="2" t="s">
        <v>219</v>
      </c>
      <c r="B70" s="2"/>
      <c r="C70" s="122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MJ70"/>
    </row>
    <row r="71" spans="1:1024" s="119" customFormat="1" x14ac:dyDescent="0.35">
      <c r="A71" s="128">
        <v>21</v>
      </c>
      <c r="B71" s="137" t="s">
        <v>93</v>
      </c>
      <c r="C71" s="122">
        <v>60</v>
      </c>
      <c r="D71" s="124"/>
      <c r="E71" s="124"/>
      <c r="F71" s="124"/>
      <c r="G71" s="124"/>
      <c r="H71" s="124"/>
      <c r="I71" s="124"/>
      <c r="J71" s="124">
        <v>57.6</v>
      </c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>
        <v>3</v>
      </c>
      <c r="X71" s="124"/>
      <c r="Y71" s="124"/>
      <c r="Z71" s="124"/>
      <c r="AA71" s="124"/>
      <c r="AB71" s="124"/>
      <c r="AC71" s="124"/>
      <c r="AD71" s="124"/>
      <c r="AE71" s="124"/>
      <c r="AF71" s="124"/>
      <c r="AMJ71"/>
    </row>
    <row r="72" spans="1:1024" s="119" customFormat="1" x14ac:dyDescent="0.35">
      <c r="A72" s="122">
        <v>259</v>
      </c>
      <c r="B72" s="163" t="s">
        <v>94</v>
      </c>
      <c r="C72" s="126">
        <v>160</v>
      </c>
      <c r="D72" s="124"/>
      <c r="E72" s="124"/>
      <c r="F72" s="124"/>
      <c r="G72" s="124"/>
      <c r="H72" s="124"/>
      <c r="I72" s="124">
        <v>91</v>
      </c>
      <c r="J72" s="124">
        <v>14.6</v>
      </c>
      <c r="K72" s="124"/>
      <c r="L72" s="124"/>
      <c r="M72" s="124"/>
      <c r="N72" s="124">
        <v>72</v>
      </c>
      <c r="O72" s="124"/>
      <c r="P72" s="124"/>
      <c r="Q72" s="124"/>
      <c r="R72" s="124"/>
      <c r="S72" s="124"/>
      <c r="T72" s="124"/>
      <c r="U72" s="124"/>
      <c r="V72" s="124"/>
      <c r="W72" s="124">
        <v>2</v>
      </c>
      <c r="X72" s="124"/>
      <c r="Y72" s="124"/>
      <c r="Z72" s="124"/>
      <c r="AA72" s="124"/>
      <c r="AB72" s="124"/>
      <c r="AC72" s="124"/>
      <c r="AD72" s="124"/>
      <c r="AE72" s="124"/>
      <c r="AF72" s="124"/>
      <c r="AMJ72"/>
    </row>
    <row r="73" spans="1:1024" s="119" customFormat="1" ht="18.7" customHeight="1" x14ac:dyDescent="0.35">
      <c r="A73" s="126" t="s">
        <v>231</v>
      </c>
      <c r="B73" s="127" t="s">
        <v>96</v>
      </c>
      <c r="C73" s="126">
        <v>180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>
        <v>100</v>
      </c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>
        <v>6</v>
      </c>
      <c r="Z73" s="124"/>
      <c r="AA73" s="124"/>
      <c r="AB73" s="124"/>
      <c r="AC73" s="124"/>
      <c r="AD73" s="124"/>
      <c r="AE73" s="124">
        <v>10</v>
      </c>
      <c r="AF73" s="124"/>
      <c r="AMJ73"/>
    </row>
    <row r="74" spans="1:1024" s="119" customFormat="1" x14ac:dyDescent="0.35">
      <c r="A74" s="128" t="s">
        <v>30</v>
      </c>
      <c r="B74" s="131" t="s">
        <v>31</v>
      </c>
      <c r="C74" s="122">
        <v>25</v>
      </c>
      <c r="D74" s="124"/>
      <c r="E74" s="141">
        <v>25</v>
      </c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24"/>
      <c r="AMJ74"/>
    </row>
    <row r="75" spans="1:1024" s="119" customFormat="1" x14ac:dyDescent="0.35">
      <c r="A75" s="128" t="s">
        <v>30</v>
      </c>
      <c r="B75" s="129" t="s">
        <v>46</v>
      </c>
      <c r="C75" s="122">
        <v>25</v>
      </c>
      <c r="D75" s="124">
        <v>25</v>
      </c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MJ75"/>
    </row>
    <row r="76" spans="1:1024" s="119" customFormat="1" x14ac:dyDescent="0.35">
      <c r="A76" s="147"/>
      <c r="B76" s="148" t="s">
        <v>221</v>
      </c>
      <c r="C76" s="149"/>
      <c r="D76" s="150">
        <f t="shared" ref="D76:AF76" si="2">D75+D74+D73+D72+D71+D70+D69+D68+D67+D66+D65+D64+D63+D62+D61+D60+D59+D58+D57+D56</f>
        <v>60</v>
      </c>
      <c r="E76" s="150">
        <f t="shared" si="2"/>
        <v>104.6</v>
      </c>
      <c r="F76" s="150">
        <f t="shared" si="2"/>
        <v>2.2999999999999998</v>
      </c>
      <c r="G76" s="150">
        <f t="shared" si="2"/>
        <v>0</v>
      </c>
      <c r="H76" s="150">
        <f t="shared" si="2"/>
        <v>28</v>
      </c>
      <c r="I76" s="150">
        <f t="shared" si="2"/>
        <v>143</v>
      </c>
      <c r="J76" s="150">
        <f t="shared" si="2"/>
        <v>298.3</v>
      </c>
      <c r="K76" s="150">
        <f t="shared" si="2"/>
        <v>53.5</v>
      </c>
      <c r="L76" s="150">
        <f t="shared" si="2"/>
        <v>5.5</v>
      </c>
      <c r="M76" s="150">
        <f t="shared" si="2"/>
        <v>100</v>
      </c>
      <c r="N76" s="150">
        <f t="shared" si="2"/>
        <v>72</v>
      </c>
      <c r="O76" s="150">
        <f t="shared" si="2"/>
        <v>0</v>
      </c>
      <c r="P76" s="150">
        <f t="shared" si="2"/>
        <v>59.2</v>
      </c>
      <c r="Q76" s="150">
        <f t="shared" si="2"/>
        <v>47</v>
      </c>
      <c r="R76" s="150">
        <f t="shared" si="2"/>
        <v>351</v>
      </c>
      <c r="S76" s="150">
        <f t="shared" si="2"/>
        <v>50</v>
      </c>
      <c r="T76" s="150">
        <f t="shared" si="2"/>
        <v>0</v>
      </c>
      <c r="U76" s="150">
        <f t="shared" si="2"/>
        <v>30.6</v>
      </c>
      <c r="V76" s="150">
        <f t="shared" si="2"/>
        <v>4.5</v>
      </c>
      <c r="W76" s="150">
        <f t="shared" si="2"/>
        <v>15.4</v>
      </c>
      <c r="X76" s="150">
        <f t="shared" si="2"/>
        <v>0.19</v>
      </c>
      <c r="Y76" s="150">
        <f t="shared" si="2"/>
        <v>28.500000000000004</v>
      </c>
      <c r="Z76" s="150">
        <f t="shared" si="2"/>
        <v>0</v>
      </c>
      <c r="AA76" s="150">
        <f t="shared" si="2"/>
        <v>0</v>
      </c>
      <c r="AB76" s="150">
        <f t="shared" si="2"/>
        <v>0</v>
      </c>
      <c r="AC76" s="150">
        <f t="shared" si="2"/>
        <v>0</v>
      </c>
      <c r="AD76" s="150">
        <f t="shared" si="2"/>
        <v>3.6</v>
      </c>
      <c r="AE76" s="150">
        <f t="shared" si="2"/>
        <v>10</v>
      </c>
      <c r="AF76" s="150">
        <f t="shared" si="2"/>
        <v>4.5</v>
      </c>
      <c r="AMJ76"/>
    </row>
    <row r="77" spans="1:1024" s="119" customFormat="1" ht="11.25" customHeight="1" x14ac:dyDescent="0.35">
      <c r="A77" s="3" t="s">
        <v>232</v>
      </c>
      <c r="B77" s="3"/>
      <c r="C77" s="120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MJ77"/>
    </row>
    <row r="78" spans="1:1024" s="119" customFormat="1" ht="11.25" customHeight="1" x14ac:dyDescent="0.35">
      <c r="A78" s="2" t="s">
        <v>23</v>
      </c>
      <c r="B78" s="2"/>
      <c r="C78" s="126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MJ78"/>
    </row>
    <row r="79" spans="1:1024" s="119" customFormat="1" ht="17.25" customHeight="1" x14ac:dyDescent="0.35">
      <c r="A79" s="122" t="s">
        <v>98</v>
      </c>
      <c r="B79" s="131" t="s">
        <v>99</v>
      </c>
      <c r="C79" s="122">
        <v>50</v>
      </c>
      <c r="D79" s="123"/>
      <c r="E79" s="123"/>
      <c r="F79" s="123"/>
      <c r="G79" s="123"/>
      <c r="H79" s="123"/>
      <c r="I79" s="123"/>
      <c r="J79" s="123">
        <v>50</v>
      </c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4"/>
      <c r="AMJ79"/>
    </row>
    <row r="80" spans="1:1024" s="143" customFormat="1" ht="15.7" customHeight="1" x14ac:dyDescent="0.35">
      <c r="A80" s="128">
        <v>210</v>
      </c>
      <c r="B80" s="164" t="s">
        <v>101</v>
      </c>
      <c r="C80" s="128">
        <v>150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>
        <v>42.5</v>
      </c>
      <c r="S80" s="124"/>
      <c r="T80" s="124"/>
      <c r="U80" s="124"/>
      <c r="V80" s="124">
        <v>5.7</v>
      </c>
      <c r="W80" s="124"/>
      <c r="X80" s="124">
        <v>2.8</v>
      </c>
      <c r="Y80" s="124"/>
      <c r="Z80" s="124"/>
      <c r="AA80" s="124"/>
      <c r="AB80" s="124"/>
      <c r="AC80" s="124"/>
      <c r="AD80" s="124"/>
      <c r="AE80" s="124"/>
      <c r="AF80" s="124"/>
      <c r="AMJ80" s="37"/>
    </row>
    <row r="81" spans="1:1024" s="119" customFormat="1" x14ac:dyDescent="0.35">
      <c r="A81" s="128">
        <v>378</v>
      </c>
      <c r="B81" s="129" t="s">
        <v>103</v>
      </c>
      <c r="C81" s="122">
        <v>180</v>
      </c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>
        <v>120</v>
      </c>
      <c r="S81" s="124"/>
      <c r="T81" s="124"/>
      <c r="U81" s="124"/>
      <c r="V81" s="124"/>
      <c r="W81" s="124"/>
      <c r="X81" s="124"/>
      <c r="Y81" s="124">
        <v>10</v>
      </c>
      <c r="Z81" s="124"/>
      <c r="AA81" s="130">
        <v>0.66</v>
      </c>
      <c r="AB81" s="124"/>
      <c r="AC81" s="124"/>
      <c r="AD81" s="124"/>
      <c r="AE81" s="124"/>
      <c r="AF81" s="124"/>
      <c r="AMJ81"/>
    </row>
    <row r="82" spans="1:1024" s="119" customFormat="1" x14ac:dyDescent="0.35">
      <c r="A82" s="122" t="s">
        <v>30</v>
      </c>
      <c r="B82" s="131" t="s">
        <v>31</v>
      </c>
      <c r="C82" s="122">
        <v>20</v>
      </c>
      <c r="D82" s="124"/>
      <c r="E82" s="124">
        <v>20</v>
      </c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30"/>
      <c r="AB82" s="124"/>
      <c r="AC82" s="124"/>
      <c r="AD82" s="124"/>
      <c r="AE82" s="124"/>
      <c r="AF82" s="124"/>
      <c r="AMJ82"/>
    </row>
    <row r="83" spans="1:1024" s="119" customFormat="1" ht="12.85" customHeight="1" x14ac:dyDescent="0.35">
      <c r="A83" s="2" t="s">
        <v>33</v>
      </c>
      <c r="B83" s="2"/>
      <c r="C83" s="122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30"/>
      <c r="AB83" s="124"/>
      <c r="AC83" s="124"/>
      <c r="AD83" s="124"/>
      <c r="AE83" s="124"/>
      <c r="AF83" s="124"/>
      <c r="AMJ83"/>
    </row>
    <row r="84" spans="1:1024" s="119" customFormat="1" ht="10.15" x14ac:dyDescent="0.3">
      <c r="A84" s="132" t="s">
        <v>64</v>
      </c>
      <c r="B84" s="133" t="s">
        <v>217</v>
      </c>
      <c r="C84" s="132">
        <v>120</v>
      </c>
      <c r="D84" s="134"/>
      <c r="E84" s="134"/>
      <c r="F84" s="134"/>
      <c r="G84" s="134"/>
      <c r="H84" s="134"/>
      <c r="I84" s="134"/>
      <c r="J84" s="134"/>
      <c r="K84" s="134">
        <v>120</v>
      </c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5"/>
    </row>
    <row r="85" spans="1:1024" s="119" customFormat="1" ht="12.85" customHeight="1" x14ac:dyDescent="0.35">
      <c r="A85" s="2" t="s">
        <v>37</v>
      </c>
      <c r="B85" s="2"/>
      <c r="C85" s="122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30"/>
      <c r="AB85" s="124"/>
      <c r="AC85" s="124"/>
      <c r="AD85" s="124"/>
      <c r="AE85" s="124"/>
      <c r="AF85" s="124"/>
      <c r="AMJ85"/>
    </row>
    <row r="86" spans="1:1024" s="119" customFormat="1" x14ac:dyDescent="0.35">
      <c r="A86" s="128" t="s">
        <v>64</v>
      </c>
      <c r="B86" s="137" t="s">
        <v>233</v>
      </c>
      <c r="C86" s="122">
        <v>50</v>
      </c>
      <c r="D86" s="124"/>
      <c r="E86" s="124"/>
      <c r="F86" s="124"/>
      <c r="G86" s="124"/>
      <c r="H86" s="124"/>
      <c r="I86" s="124"/>
      <c r="J86" s="124">
        <v>50</v>
      </c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MJ86"/>
    </row>
    <row r="87" spans="1:1024" s="119" customFormat="1" x14ac:dyDescent="0.35">
      <c r="A87" s="128">
        <v>82</v>
      </c>
      <c r="B87" s="140" t="s">
        <v>106</v>
      </c>
      <c r="C87" s="122">
        <v>180</v>
      </c>
      <c r="D87" s="124"/>
      <c r="E87" s="124"/>
      <c r="F87" s="124"/>
      <c r="G87" s="124"/>
      <c r="H87" s="124"/>
      <c r="I87" s="124">
        <v>14.4</v>
      </c>
      <c r="J87" s="124">
        <v>65</v>
      </c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>
        <v>7</v>
      </c>
      <c r="V87" s="124">
        <v>3.6</v>
      </c>
      <c r="W87" s="124"/>
      <c r="X87" s="124"/>
      <c r="Y87" s="124"/>
      <c r="Z87" s="124"/>
      <c r="AA87" s="124"/>
      <c r="AB87" s="124"/>
      <c r="AC87" s="124"/>
      <c r="AD87" s="124"/>
      <c r="AE87" s="124"/>
      <c r="AF87" s="139">
        <v>4.5</v>
      </c>
      <c r="AMJ87"/>
    </row>
    <row r="88" spans="1:1024" s="143" customFormat="1" ht="10.15" x14ac:dyDescent="0.35">
      <c r="A88" s="128">
        <v>268</v>
      </c>
      <c r="B88" s="140" t="s">
        <v>107</v>
      </c>
      <c r="C88" s="128">
        <v>70</v>
      </c>
      <c r="D88" s="124"/>
      <c r="E88" s="141">
        <v>19.600000000000001</v>
      </c>
      <c r="F88" s="141"/>
      <c r="G88" s="141"/>
      <c r="H88" s="141"/>
      <c r="I88" s="141"/>
      <c r="J88" s="141"/>
      <c r="K88" s="141"/>
      <c r="L88" s="141"/>
      <c r="M88" s="141"/>
      <c r="N88" s="141">
        <v>51.8</v>
      </c>
      <c r="O88" s="141"/>
      <c r="P88" s="141"/>
      <c r="Q88" s="141"/>
      <c r="R88" s="141">
        <v>16.8</v>
      </c>
      <c r="S88" s="141"/>
      <c r="T88" s="141"/>
      <c r="U88" s="141"/>
      <c r="V88" s="141"/>
      <c r="W88" s="141">
        <v>4</v>
      </c>
      <c r="X88" s="141"/>
      <c r="Y88" s="141"/>
      <c r="Z88" s="141"/>
      <c r="AA88" s="141"/>
      <c r="AB88" s="141"/>
      <c r="AC88" s="141"/>
      <c r="AD88" s="141"/>
      <c r="AE88" s="141"/>
      <c r="AF88" s="124"/>
      <c r="AG88" s="142"/>
    </row>
    <row r="89" spans="1:1024" s="119" customFormat="1" ht="12.75" customHeight="1" x14ac:dyDescent="0.35">
      <c r="A89" s="128">
        <v>303</v>
      </c>
      <c r="B89" s="144" t="s">
        <v>108</v>
      </c>
      <c r="C89" s="126">
        <v>150</v>
      </c>
      <c r="D89" s="124"/>
      <c r="E89" s="141"/>
      <c r="F89" s="141"/>
      <c r="G89" s="141">
        <v>35</v>
      </c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>
        <v>5</v>
      </c>
      <c r="W89" s="141"/>
      <c r="X89" s="141"/>
      <c r="Y89" s="141"/>
      <c r="Z89" s="141"/>
      <c r="AA89" s="141"/>
      <c r="AB89" s="141"/>
      <c r="AC89" s="141"/>
      <c r="AD89" s="141"/>
      <c r="AE89" s="141"/>
      <c r="AF89" s="124"/>
      <c r="AMJ89"/>
    </row>
    <row r="90" spans="1:1024" s="119" customFormat="1" x14ac:dyDescent="0.35">
      <c r="A90" s="128">
        <v>349</v>
      </c>
      <c r="B90" s="140" t="s">
        <v>45</v>
      </c>
      <c r="C90" s="122">
        <v>180</v>
      </c>
      <c r="D90" s="124"/>
      <c r="E90" s="124"/>
      <c r="F90" s="124"/>
      <c r="G90" s="124"/>
      <c r="H90" s="124"/>
      <c r="I90" s="124"/>
      <c r="J90" s="124"/>
      <c r="K90" s="124"/>
      <c r="L90" s="124">
        <v>18</v>
      </c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>
        <v>9</v>
      </c>
      <c r="Z90" s="124"/>
      <c r="AA90" s="124"/>
      <c r="AB90" s="124"/>
      <c r="AC90" s="124"/>
      <c r="AD90" s="124"/>
      <c r="AE90" s="124"/>
      <c r="AF90" s="124"/>
      <c r="AMJ90"/>
    </row>
    <row r="91" spans="1:1024" s="119" customFormat="1" x14ac:dyDescent="0.35">
      <c r="A91" s="122" t="s">
        <v>30</v>
      </c>
      <c r="B91" s="131" t="s">
        <v>31</v>
      </c>
      <c r="C91" s="122">
        <v>25</v>
      </c>
      <c r="D91" s="124"/>
      <c r="E91" s="124">
        <v>25</v>
      </c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MJ91"/>
    </row>
    <row r="92" spans="1:1024" s="119" customFormat="1" x14ac:dyDescent="0.35">
      <c r="A92" s="122" t="s">
        <v>30</v>
      </c>
      <c r="B92" s="140" t="s">
        <v>46</v>
      </c>
      <c r="C92" s="122">
        <v>35</v>
      </c>
      <c r="D92" s="124">
        <v>35</v>
      </c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MJ92"/>
    </row>
    <row r="93" spans="1:1024" s="119" customFormat="1" ht="12.85" customHeight="1" x14ac:dyDescent="0.35">
      <c r="A93" s="2" t="s">
        <v>219</v>
      </c>
      <c r="B93" s="2"/>
      <c r="C93" s="122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MJ93"/>
    </row>
    <row r="94" spans="1:1024" s="119" customFormat="1" ht="20.100000000000001" customHeight="1" x14ac:dyDescent="0.35">
      <c r="A94" s="128">
        <v>70</v>
      </c>
      <c r="B94" s="137" t="s">
        <v>66</v>
      </c>
      <c r="C94" s="136">
        <v>50</v>
      </c>
      <c r="D94" s="124"/>
      <c r="E94" s="124"/>
      <c r="F94" s="124"/>
      <c r="G94" s="124"/>
      <c r="H94" s="124"/>
      <c r="I94" s="124"/>
      <c r="J94" s="124">
        <v>50</v>
      </c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MJ94"/>
    </row>
    <row r="95" spans="1:1024" s="119" customFormat="1" ht="12.75" customHeight="1" x14ac:dyDescent="0.35">
      <c r="A95" s="122">
        <v>244</v>
      </c>
      <c r="B95" s="162" t="s">
        <v>110</v>
      </c>
      <c r="C95" s="122">
        <v>150</v>
      </c>
      <c r="D95" s="124"/>
      <c r="E95" s="141"/>
      <c r="F95" s="141"/>
      <c r="G95" s="141">
        <v>34</v>
      </c>
      <c r="H95" s="141"/>
      <c r="I95" s="141"/>
      <c r="J95" s="141">
        <v>21</v>
      </c>
      <c r="K95" s="141"/>
      <c r="L95" s="141"/>
      <c r="M95" s="141"/>
      <c r="N95" s="141">
        <v>81</v>
      </c>
      <c r="O95" s="141"/>
      <c r="P95" s="141"/>
      <c r="Q95" s="141"/>
      <c r="R95" s="141"/>
      <c r="S95" s="141"/>
      <c r="T95" s="141"/>
      <c r="U95" s="141"/>
      <c r="V95" s="141"/>
      <c r="W95" s="141">
        <v>5</v>
      </c>
      <c r="X95" s="141"/>
      <c r="Y95" s="141"/>
      <c r="Z95" s="141"/>
      <c r="AA95" s="141"/>
      <c r="AB95" s="141"/>
      <c r="AC95" s="141"/>
      <c r="AD95" s="141"/>
      <c r="AE95" s="141"/>
      <c r="AF95" s="124"/>
      <c r="AMJ95"/>
    </row>
    <row r="96" spans="1:1024" s="119" customFormat="1" ht="20.25" x14ac:dyDescent="0.35">
      <c r="A96" s="128" t="s">
        <v>30</v>
      </c>
      <c r="B96" s="129" t="s">
        <v>50</v>
      </c>
      <c r="C96" s="122">
        <v>200</v>
      </c>
      <c r="D96" s="124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>
        <v>200</v>
      </c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24"/>
      <c r="AMJ96"/>
    </row>
    <row r="97" spans="1:1024" s="143" customFormat="1" ht="10.15" x14ac:dyDescent="0.35">
      <c r="A97" s="122" t="s">
        <v>30</v>
      </c>
      <c r="B97" s="131" t="s">
        <v>31</v>
      </c>
      <c r="C97" s="122">
        <v>20</v>
      </c>
      <c r="D97" s="124"/>
      <c r="E97" s="141">
        <v>20</v>
      </c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24"/>
      <c r="AG97" s="142"/>
    </row>
    <row r="98" spans="1:1024" s="119" customFormat="1" x14ac:dyDescent="0.35">
      <c r="A98" s="122" t="s">
        <v>30</v>
      </c>
      <c r="B98" s="140" t="s">
        <v>46</v>
      </c>
      <c r="C98" s="122">
        <v>30</v>
      </c>
      <c r="D98" s="124">
        <v>30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24"/>
      <c r="AMJ98"/>
    </row>
    <row r="99" spans="1:1024" s="119" customFormat="1" x14ac:dyDescent="0.35">
      <c r="A99" s="147"/>
      <c r="B99" s="148" t="s">
        <v>221</v>
      </c>
      <c r="C99" s="149"/>
      <c r="D99" s="150">
        <f t="shared" ref="D99:AF99" si="3">D98+D97+D96+D95+D94+D93+D92+D91+D90+D89+D88+D87+D86+D85+D84+D83+D82+D81+D80+D79</f>
        <v>65</v>
      </c>
      <c r="E99" s="150">
        <f t="shared" si="3"/>
        <v>84.6</v>
      </c>
      <c r="F99" s="150">
        <f t="shared" si="3"/>
        <v>0</v>
      </c>
      <c r="G99" s="150">
        <f t="shared" si="3"/>
        <v>69</v>
      </c>
      <c r="H99" s="150">
        <f t="shared" si="3"/>
        <v>0</v>
      </c>
      <c r="I99" s="150">
        <f t="shared" si="3"/>
        <v>14.4</v>
      </c>
      <c r="J99" s="150">
        <f t="shared" si="3"/>
        <v>236</v>
      </c>
      <c r="K99" s="150">
        <f t="shared" si="3"/>
        <v>120</v>
      </c>
      <c r="L99" s="150">
        <f t="shared" si="3"/>
        <v>18</v>
      </c>
      <c r="M99" s="150">
        <f t="shared" si="3"/>
        <v>0</v>
      </c>
      <c r="N99" s="150">
        <f t="shared" si="3"/>
        <v>132.80000000000001</v>
      </c>
      <c r="O99" s="150">
        <f t="shared" si="3"/>
        <v>0</v>
      </c>
      <c r="P99" s="150">
        <f t="shared" si="3"/>
        <v>0</v>
      </c>
      <c r="Q99" s="150">
        <f t="shared" si="3"/>
        <v>0</v>
      </c>
      <c r="R99" s="150">
        <f t="shared" si="3"/>
        <v>379.3</v>
      </c>
      <c r="S99" s="150">
        <f t="shared" si="3"/>
        <v>0</v>
      </c>
      <c r="T99" s="150">
        <f t="shared" si="3"/>
        <v>0</v>
      </c>
      <c r="U99" s="150">
        <f t="shared" si="3"/>
        <v>7</v>
      </c>
      <c r="V99" s="150">
        <f t="shared" si="3"/>
        <v>14.3</v>
      </c>
      <c r="W99" s="150">
        <f t="shared" si="3"/>
        <v>9</v>
      </c>
      <c r="X99" s="150">
        <f t="shared" si="3"/>
        <v>2.8</v>
      </c>
      <c r="Y99" s="150">
        <f t="shared" si="3"/>
        <v>19</v>
      </c>
      <c r="Z99" s="150">
        <f t="shared" si="3"/>
        <v>0</v>
      </c>
      <c r="AA99" s="150">
        <f t="shared" si="3"/>
        <v>0.66</v>
      </c>
      <c r="AB99" s="150">
        <f t="shared" si="3"/>
        <v>0</v>
      </c>
      <c r="AC99" s="150">
        <f t="shared" si="3"/>
        <v>0</v>
      </c>
      <c r="AD99" s="150">
        <f t="shared" si="3"/>
        <v>0</v>
      </c>
      <c r="AE99" s="150">
        <f t="shared" si="3"/>
        <v>0</v>
      </c>
      <c r="AF99" s="150">
        <f t="shared" si="3"/>
        <v>4.5</v>
      </c>
      <c r="AMJ99"/>
    </row>
    <row r="100" spans="1:1024" s="119" customFormat="1" ht="11.25" customHeight="1" x14ac:dyDescent="0.35">
      <c r="A100" s="3" t="s">
        <v>234</v>
      </c>
      <c r="B100" s="3"/>
      <c r="C100" s="120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MJ100"/>
    </row>
    <row r="101" spans="1:1024" s="119" customFormat="1" ht="17.25" customHeight="1" x14ac:dyDescent="0.35">
      <c r="A101" s="2" t="s">
        <v>23</v>
      </c>
      <c r="B101" s="2"/>
      <c r="C101" s="122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4"/>
      <c r="AMJ101"/>
    </row>
    <row r="102" spans="1:1024" s="119" customFormat="1" ht="12.75" customHeight="1" x14ac:dyDescent="0.35">
      <c r="A102" s="122">
        <v>94</v>
      </c>
      <c r="B102" s="163" t="s">
        <v>235</v>
      </c>
      <c r="C102" s="136">
        <v>160</v>
      </c>
      <c r="D102" s="124"/>
      <c r="E102" s="124"/>
      <c r="F102" s="124"/>
      <c r="G102" s="124">
        <v>16</v>
      </c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>
        <v>138</v>
      </c>
      <c r="S102" s="124"/>
      <c r="T102" s="124"/>
      <c r="U102" s="124"/>
      <c r="V102" s="124">
        <v>1.6</v>
      </c>
      <c r="W102" s="124"/>
      <c r="X102" s="124"/>
      <c r="Y102" s="124">
        <v>1.3</v>
      </c>
      <c r="Z102" s="124"/>
      <c r="AA102" s="124"/>
      <c r="AB102" s="124"/>
      <c r="AC102" s="124"/>
      <c r="AD102" s="124"/>
      <c r="AE102" s="124"/>
      <c r="AF102" s="124"/>
      <c r="AMJ102"/>
    </row>
    <row r="103" spans="1:1024" s="119" customFormat="1" x14ac:dyDescent="0.35">
      <c r="A103" s="128">
        <v>14</v>
      </c>
      <c r="B103" s="131" t="s">
        <v>61</v>
      </c>
      <c r="C103" s="128">
        <v>10</v>
      </c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>
        <v>10</v>
      </c>
      <c r="W103" s="124"/>
      <c r="X103" s="124"/>
      <c r="Y103" s="124"/>
      <c r="Z103" s="124"/>
      <c r="AA103" s="130"/>
      <c r="AB103" s="124"/>
      <c r="AC103" s="124"/>
      <c r="AD103" s="124"/>
      <c r="AE103" s="124"/>
      <c r="AF103" s="124"/>
      <c r="AMJ103"/>
    </row>
    <row r="104" spans="1:1024" s="119" customFormat="1" ht="12.75" customHeight="1" x14ac:dyDescent="0.35">
      <c r="A104" s="128">
        <v>15</v>
      </c>
      <c r="B104" s="129" t="s">
        <v>116</v>
      </c>
      <c r="C104" s="165" t="s">
        <v>236</v>
      </c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>
        <v>15</v>
      </c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MJ104"/>
    </row>
    <row r="105" spans="1:1024" s="119" customFormat="1" x14ac:dyDescent="0.35">
      <c r="A105" s="128">
        <v>376</v>
      </c>
      <c r="B105" s="129" t="s">
        <v>28</v>
      </c>
      <c r="C105" s="122">
        <v>180</v>
      </c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>
        <v>10</v>
      </c>
      <c r="Z105" s="124"/>
      <c r="AA105" s="130">
        <v>0.66</v>
      </c>
      <c r="AB105" s="124"/>
      <c r="AC105" s="124"/>
      <c r="AD105" s="124"/>
      <c r="AE105" s="124"/>
      <c r="AF105" s="124"/>
      <c r="AMJ105"/>
    </row>
    <row r="106" spans="1:1024" s="119" customFormat="1" x14ac:dyDescent="0.35">
      <c r="A106" s="122" t="s">
        <v>30</v>
      </c>
      <c r="B106" s="131" t="s">
        <v>31</v>
      </c>
      <c r="C106" s="122">
        <v>20</v>
      </c>
      <c r="D106" s="124"/>
      <c r="E106" s="124">
        <v>20</v>
      </c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30"/>
      <c r="AB106" s="124"/>
      <c r="AC106" s="124"/>
      <c r="AD106" s="124"/>
      <c r="AE106" s="124"/>
      <c r="AF106" s="124"/>
      <c r="AMJ106"/>
    </row>
    <row r="107" spans="1:1024" s="119" customFormat="1" x14ac:dyDescent="0.35">
      <c r="A107" s="122" t="s">
        <v>30</v>
      </c>
      <c r="B107" s="131" t="s">
        <v>227</v>
      </c>
      <c r="C107" s="122">
        <v>20</v>
      </c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>
        <v>20</v>
      </c>
      <c r="AA107" s="130"/>
      <c r="AB107" s="124"/>
      <c r="AC107" s="124"/>
      <c r="AD107" s="124"/>
      <c r="AE107" s="124"/>
      <c r="AF107" s="124"/>
      <c r="AMJ107"/>
    </row>
    <row r="108" spans="1:1024" s="119" customFormat="1" ht="12.85" customHeight="1" x14ac:dyDescent="0.35">
      <c r="A108" s="2" t="s">
        <v>33</v>
      </c>
      <c r="B108" s="2"/>
      <c r="C108" s="122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30"/>
      <c r="AB108" s="124"/>
      <c r="AC108" s="124"/>
      <c r="AD108" s="124"/>
      <c r="AE108" s="124"/>
      <c r="AF108" s="124"/>
      <c r="AMJ108"/>
    </row>
    <row r="109" spans="1:1024" s="119" customFormat="1" ht="20.25" x14ac:dyDescent="0.35">
      <c r="A109" s="128" t="s">
        <v>30</v>
      </c>
      <c r="B109" s="129" t="s">
        <v>237</v>
      </c>
      <c r="C109" s="122">
        <v>180</v>
      </c>
      <c r="D109" s="124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>
        <v>180</v>
      </c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24"/>
      <c r="AMJ109"/>
    </row>
    <row r="110" spans="1:1024" s="119" customFormat="1" ht="12.85" customHeight="1" x14ac:dyDescent="0.35">
      <c r="A110" s="2" t="s">
        <v>37</v>
      </c>
      <c r="B110" s="2"/>
      <c r="C110" s="122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MJ110"/>
    </row>
    <row r="111" spans="1:1024" s="119" customFormat="1" ht="12.85" customHeight="1" x14ac:dyDescent="0.35">
      <c r="A111" s="128">
        <v>45</v>
      </c>
      <c r="B111" s="144" t="s">
        <v>118</v>
      </c>
      <c r="C111" s="122">
        <v>60</v>
      </c>
      <c r="D111" s="124"/>
      <c r="E111" s="124"/>
      <c r="F111" s="124"/>
      <c r="G111" s="124"/>
      <c r="H111" s="124"/>
      <c r="I111" s="124"/>
      <c r="J111" s="124">
        <v>63</v>
      </c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>
        <v>3</v>
      </c>
      <c r="X111" s="124"/>
      <c r="Y111" s="124"/>
      <c r="Z111" s="124"/>
      <c r="AA111" s="124"/>
      <c r="AB111" s="124"/>
      <c r="AC111" s="124"/>
      <c r="AD111" s="124"/>
      <c r="AE111" s="124"/>
      <c r="AF111" s="124"/>
      <c r="AMJ111" s="157"/>
    </row>
    <row r="112" spans="1:1024" s="119" customFormat="1" x14ac:dyDescent="0.35">
      <c r="A112" s="166">
        <v>108</v>
      </c>
      <c r="B112" s="167" t="s">
        <v>238</v>
      </c>
      <c r="C112" s="126">
        <v>180</v>
      </c>
      <c r="D112" s="124"/>
      <c r="E112" s="124"/>
      <c r="F112" s="124">
        <v>13.8</v>
      </c>
      <c r="G112" s="124"/>
      <c r="H112" s="124"/>
      <c r="I112" s="124">
        <v>22</v>
      </c>
      <c r="J112" s="124">
        <v>8.8000000000000007</v>
      </c>
      <c r="K112" s="124"/>
      <c r="L112" s="124"/>
      <c r="M112" s="124"/>
      <c r="N112" s="124"/>
      <c r="O112" s="124"/>
      <c r="P112" s="124">
        <v>32.5</v>
      </c>
      <c r="Q112" s="124"/>
      <c r="R112" s="124">
        <v>22</v>
      </c>
      <c r="S112" s="124"/>
      <c r="T112" s="124"/>
      <c r="U112" s="124"/>
      <c r="V112" s="124">
        <v>2.6</v>
      </c>
      <c r="W112" s="124"/>
      <c r="X112" s="124">
        <v>0.1</v>
      </c>
      <c r="Y112" s="124"/>
      <c r="Z112" s="124"/>
      <c r="AA112" s="124"/>
      <c r="AB112" s="124"/>
      <c r="AC112" s="124"/>
      <c r="AD112" s="124"/>
      <c r="AE112" s="124"/>
      <c r="AF112" s="139">
        <v>4.5</v>
      </c>
      <c r="AMJ112"/>
    </row>
    <row r="113" spans="1:1024" s="119" customFormat="1" ht="16.45" customHeight="1" x14ac:dyDescent="0.35">
      <c r="A113" s="136">
        <v>227</v>
      </c>
      <c r="B113" s="168" t="s">
        <v>120</v>
      </c>
      <c r="C113" s="169">
        <v>70</v>
      </c>
      <c r="D113" s="124"/>
      <c r="E113" s="124"/>
      <c r="F113" s="124"/>
      <c r="G113" s="124"/>
      <c r="H113" s="124"/>
      <c r="I113" s="124"/>
      <c r="J113" s="124">
        <v>5</v>
      </c>
      <c r="K113" s="124"/>
      <c r="L113" s="124"/>
      <c r="M113" s="124"/>
      <c r="N113" s="124"/>
      <c r="O113" s="124"/>
      <c r="P113" s="124"/>
      <c r="Q113" s="124">
        <v>80</v>
      </c>
      <c r="R113" s="124"/>
      <c r="S113" s="124"/>
      <c r="T113" s="124"/>
      <c r="U113" s="124"/>
      <c r="V113" s="124">
        <v>5</v>
      </c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MJ113"/>
    </row>
    <row r="114" spans="1:1024" s="119" customFormat="1" ht="10.15" x14ac:dyDescent="0.3">
      <c r="A114" s="122">
        <v>312</v>
      </c>
      <c r="B114" s="145" t="s">
        <v>76</v>
      </c>
      <c r="C114" s="122">
        <v>150</v>
      </c>
      <c r="D114" s="124"/>
      <c r="E114" s="124"/>
      <c r="F114" s="124"/>
      <c r="G114" s="124"/>
      <c r="H114" s="124"/>
      <c r="I114" s="124">
        <v>128</v>
      </c>
      <c r="J114" s="124"/>
      <c r="K114" s="124"/>
      <c r="L114" s="124"/>
      <c r="M114" s="124"/>
      <c r="N114" s="124"/>
      <c r="O114" s="124"/>
      <c r="P114" s="124"/>
      <c r="Q114" s="124"/>
      <c r="R114" s="124">
        <v>22</v>
      </c>
      <c r="S114" s="124"/>
      <c r="T114" s="124"/>
      <c r="U114" s="124"/>
      <c r="V114" s="124">
        <v>5</v>
      </c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42"/>
    </row>
    <row r="115" spans="1:1024" s="119" customFormat="1" ht="20.25" x14ac:dyDescent="0.35">
      <c r="A115" s="128" t="s">
        <v>225</v>
      </c>
      <c r="B115" s="131" t="s">
        <v>71</v>
      </c>
      <c r="C115" s="122">
        <v>180</v>
      </c>
      <c r="D115" s="124"/>
      <c r="E115" s="124"/>
      <c r="F115" s="124"/>
      <c r="G115" s="124"/>
      <c r="H115" s="124"/>
      <c r="I115" s="124"/>
      <c r="J115" s="124"/>
      <c r="K115" s="124">
        <v>36</v>
      </c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>
        <v>9.6</v>
      </c>
      <c r="Z115" s="124"/>
      <c r="AA115" s="124"/>
      <c r="AB115" s="124"/>
      <c r="AC115" s="124"/>
      <c r="AD115" s="124"/>
      <c r="AE115" s="124"/>
      <c r="AF115" s="124"/>
      <c r="AMJ115"/>
    </row>
    <row r="116" spans="1:1024" s="119" customFormat="1" x14ac:dyDescent="0.35">
      <c r="A116" s="122" t="s">
        <v>30</v>
      </c>
      <c r="B116" s="131" t="s">
        <v>31</v>
      </c>
      <c r="C116" s="122">
        <v>25</v>
      </c>
      <c r="D116" s="124"/>
      <c r="E116" s="124">
        <v>25</v>
      </c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MJ116"/>
    </row>
    <row r="117" spans="1:1024" s="119" customFormat="1" x14ac:dyDescent="0.35">
      <c r="A117" s="122"/>
      <c r="B117" s="140" t="s">
        <v>46</v>
      </c>
      <c r="C117" s="122">
        <v>35</v>
      </c>
      <c r="D117" s="124">
        <v>35</v>
      </c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MJ117"/>
    </row>
    <row r="118" spans="1:1024" s="119" customFormat="1" ht="12.85" customHeight="1" x14ac:dyDescent="0.35">
      <c r="A118" s="2" t="s">
        <v>219</v>
      </c>
      <c r="B118" s="2"/>
      <c r="C118" s="122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MJ118"/>
    </row>
    <row r="119" spans="1:1024" s="119" customFormat="1" ht="12.85" customHeight="1" x14ac:dyDescent="0.35">
      <c r="A119" s="128">
        <v>177</v>
      </c>
      <c r="B119" s="138" t="s">
        <v>121</v>
      </c>
      <c r="C119" s="122">
        <v>200</v>
      </c>
      <c r="D119" s="124"/>
      <c r="E119" s="124"/>
      <c r="F119" s="124"/>
      <c r="G119" s="124">
        <v>41</v>
      </c>
      <c r="H119" s="124"/>
      <c r="I119" s="124"/>
      <c r="J119" s="124"/>
      <c r="K119" s="124"/>
      <c r="L119" s="124">
        <v>9.6999999999999993</v>
      </c>
      <c r="M119" s="124"/>
      <c r="N119" s="124"/>
      <c r="O119" s="124"/>
      <c r="P119" s="124"/>
      <c r="Q119" s="124"/>
      <c r="R119" s="124">
        <v>96.5</v>
      </c>
      <c r="S119" s="124"/>
      <c r="T119" s="124"/>
      <c r="U119" s="124"/>
      <c r="V119" s="124">
        <v>7</v>
      </c>
      <c r="W119" s="124"/>
      <c r="X119" s="124"/>
      <c r="Y119" s="124">
        <v>5</v>
      </c>
      <c r="Z119" s="124"/>
      <c r="AA119" s="124"/>
      <c r="AB119" s="124"/>
      <c r="AC119" s="124"/>
      <c r="AD119" s="124"/>
      <c r="AE119" s="124"/>
      <c r="AF119" s="124"/>
      <c r="AMJ119"/>
    </row>
    <row r="120" spans="1:1024" s="119" customFormat="1" ht="17.2" customHeight="1" x14ac:dyDescent="0.3">
      <c r="A120" s="136">
        <v>406</v>
      </c>
      <c r="B120" s="146" t="s">
        <v>239</v>
      </c>
      <c r="C120" s="136">
        <v>50</v>
      </c>
      <c r="D120" s="124"/>
      <c r="E120" s="124"/>
      <c r="F120" s="124">
        <v>25.85</v>
      </c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>
        <v>0.74</v>
      </c>
      <c r="W120" s="124">
        <v>0.02</v>
      </c>
      <c r="X120" s="130">
        <v>2.5000000000000001E-2</v>
      </c>
      <c r="Y120" s="130">
        <v>1.7</v>
      </c>
      <c r="Z120" s="124">
        <v>16.7</v>
      </c>
      <c r="AA120" s="124"/>
      <c r="AB120" s="124">
        <v>0.8</v>
      </c>
      <c r="AC120" s="124"/>
      <c r="AD120" s="124"/>
      <c r="AE120" s="124"/>
      <c r="AF120" s="124"/>
      <c r="AG120" s="142"/>
    </row>
    <row r="121" spans="1:1024" s="119" customFormat="1" ht="30.4" x14ac:dyDescent="0.35">
      <c r="A121" s="122" t="s">
        <v>30</v>
      </c>
      <c r="B121" s="163" t="s">
        <v>129</v>
      </c>
      <c r="C121" s="136">
        <v>200</v>
      </c>
      <c r="D121" s="124"/>
      <c r="E121" s="141"/>
      <c r="F121" s="141"/>
      <c r="G121" s="141"/>
      <c r="H121" s="141"/>
      <c r="I121" s="141"/>
      <c r="J121" s="141"/>
      <c r="K121" s="141"/>
      <c r="L121" s="141"/>
      <c r="M121" s="141">
        <v>200</v>
      </c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24"/>
      <c r="AMJ121"/>
    </row>
    <row r="122" spans="1:1024" s="119" customFormat="1" x14ac:dyDescent="0.35">
      <c r="A122" s="147"/>
      <c r="B122" s="148"/>
      <c r="C122" s="149"/>
      <c r="D122" s="150">
        <f t="shared" ref="D122:AF122" si="4">D121+D120+D119+D118+D117+D116+D115+D114+D113+D112+D111+D110+D109+D108+D107+D106+D105+D104+D103+D102</f>
        <v>35</v>
      </c>
      <c r="E122" s="150">
        <f t="shared" si="4"/>
        <v>45</v>
      </c>
      <c r="F122" s="150">
        <f t="shared" si="4"/>
        <v>39.650000000000006</v>
      </c>
      <c r="G122" s="150">
        <f t="shared" si="4"/>
        <v>57</v>
      </c>
      <c r="H122" s="150">
        <f t="shared" si="4"/>
        <v>0</v>
      </c>
      <c r="I122" s="150">
        <f t="shared" si="4"/>
        <v>150</v>
      </c>
      <c r="J122" s="150">
        <f t="shared" si="4"/>
        <v>76.8</v>
      </c>
      <c r="K122" s="150">
        <f t="shared" si="4"/>
        <v>36</v>
      </c>
      <c r="L122" s="150">
        <f t="shared" si="4"/>
        <v>9.6999999999999993</v>
      </c>
      <c r="M122" s="150">
        <f t="shared" si="4"/>
        <v>200</v>
      </c>
      <c r="N122" s="150">
        <f t="shared" si="4"/>
        <v>0</v>
      </c>
      <c r="O122" s="150">
        <f t="shared" si="4"/>
        <v>0</v>
      </c>
      <c r="P122" s="150">
        <f t="shared" si="4"/>
        <v>32.5</v>
      </c>
      <c r="Q122" s="150">
        <f t="shared" si="4"/>
        <v>80</v>
      </c>
      <c r="R122" s="150">
        <f t="shared" si="4"/>
        <v>458.5</v>
      </c>
      <c r="S122" s="150">
        <f t="shared" si="4"/>
        <v>0</v>
      </c>
      <c r="T122" s="150">
        <f t="shared" si="4"/>
        <v>15</v>
      </c>
      <c r="U122" s="150">
        <f t="shared" si="4"/>
        <v>0</v>
      </c>
      <c r="V122" s="150">
        <f t="shared" si="4"/>
        <v>31.940000000000005</v>
      </c>
      <c r="W122" s="150">
        <f t="shared" si="4"/>
        <v>3.02</v>
      </c>
      <c r="X122" s="150">
        <f t="shared" si="4"/>
        <v>0.125</v>
      </c>
      <c r="Y122" s="150">
        <f t="shared" si="4"/>
        <v>27.6</v>
      </c>
      <c r="Z122" s="150">
        <f t="shared" si="4"/>
        <v>36.700000000000003</v>
      </c>
      <c r="AA122" s="150">
        <f t="shared" si="4"/>
        <v>0.66</v>
      </c>
      <c r="AB122" s="150">
        <f t="shared" si="4"/>
        <v>0.8</v>
      </c>
      <c r="AC122" s="150">
        <f t="shared" si="4"/>
        <v>0</v>
      </c>
      <c r="AD122" s="150">
        <f t="shared" si="4"/>
        <v>0</v>
      </c>
      <c r="AE122" s="150">
        <f t="shared" si="4"/>
        <v>0</v>
      </c>
      <c r="AF122" s="150">
        <f t="shared" si="4"/>
        <v>4.5</v>
      </c>
      <c r="AMJ122"/>
    </row>
    <row r="123" spans="1:1024" s="119" customFormat="1" ht="12.85" customHeight="1" x14ac:dyDescent="0.35">
      <c r="A123" s="3" t="s">
        <v>240</v>
      </c>
      <c r="B123" s="3"/>
      <c r="C123" s="120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MJ123"/>
    </row>
    <row r="124" spans="1:1024" s="119" customFormat="1" ht="17.25" customHeight="1" x14ac:dyDescent="0.35">
      <c r="A124" s="2" t="s">
        <v>23</v>
      </c>
      <c r="B124" s="2"/>
      <c r="C124" s="122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4"/>
      <c r="AMJ124"/>
    </row>
    <row r="125" spans="1:1024" s="119" customFormat="1" x14ac:dyDescent="0.35">
      <c r="A125" s="122">
        <v>213</v>
      </c>
      <c r="B125" s="125" t="s">
        <v>24</v>
      </c>
      <c r="C125" s="122">
        <v>40</v>
      </c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>
        <v>1</v>
      </c>
      <c r="Y125" s="124"/>
      <c r="Z125" s="124"/>
      <c r="AA125" s="124"/>
      <c r="AB125" s="124"/>
      <c r="AC125" s="124"/>
      <c r="AD125" s="124"/>
      <c r="AE125" s="124"/>
      <c r="AF125" s="124"/>
      <c r="AMJ125"/>
    </row>
    <row r="126" spans="1:1024" s="119" customFormat="1" ht="12.75" customHeight="1" x14ac:dyDescent="0.35">
      <c r="A126" s="122">
        <v>94</v>
      </c>
      <c r="B126" s="163" t="s">
        <v>241</v>
      </c>
      <c r="C126" s="136">
        <v>160</v>
      </c>
      <c r="D126" s="124"/>
      <c r="E126" s="124"/>
      <c r="F126" s="124"/>
      <c r="G126" s="124">
        <v>16</v>
      </c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>
        <v>138</v>
      </c>
      <c r="S126" s="124"/>
      <c r="T126" s="124"/>
      <c r="U126" s="124"/>
      <c r="V126" s="124">
        <v>1.6</v>
      </c>
      <c r="W126" s="124"/>
      <c r="X126" s="124"/>
      <c r="Y126" s="124">
        <v>1.3</v>
      </c>
      <c r="Z126" s="124"/>
      <c r="AA126" s="124"/>
      <c r="AB126" s="124"/>
      <c r="AC126" s="124"/>
      <c r="AD126" s="124"/>
      <c r="AE126" s="124"/>
      <c r="AF126" s="124"/>
      <c r="AMJ126"/>
    </row>
    <row r="127" spans="1:1024" s="119" customFormat="1" x14ac:dyDescent="0.35">
      <c r="A127" s="128">
        <v>14</v>
      </c>
      <c r="B127" s="131" t="s">
        <v>61</v>
      </c>
      <c r="C127" s="128">
        <v>5</v>
      </c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>
        <v>5</v>
      </c>
      <c r="W127" s="124"/>
      <c r="X127" s="124"/>
      <c r="Y127" s="124"/>
      <c r="Z127" s="124"/>
      <c r="AA127" s="130"/>
      <c r="AB127" s="124"/>
      <c r="AC127" s="124"/>
      <c r="AD127" s="124"/>
      <c r="AE127" s="124"/>
      <c r="AF127" s="124"/>
      <c r="AMJ127"/>
    </row>
    <row r="128" spans="1:1024" s="119" customFormat="1" ht="10.15" x14ac:dyDescent="0.3">
      <c r="A128" s="132" t="s">
        <v>64</v>
      </c>
      <c r="B128" s="133" t="s">
        <v>217</v>
      </c>
      <c r="C128" s="132">
        <v>50</v>
      </c>
      <c r="D128" s="134"/>
      <c r="E128" s="134"/>
      <c r="F128" s="134"/>
      <c r="G128" s="134"/>
      <c r="H128" s="134"/>
      <c r="I128" s="134"/>
      <c r="J128" s="134"/>
      <c r="K128" s="134">
        <v>50</v>
      </c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5"/>
    </row>
    <row r="129" spans="1:1024" s="119" customFormat="1" x14ac:dyDescent="0.35">
      <c r="A129" s="122">
        <v>379</v>
      </c>
      <c r="B129" s="160" t="s">
        <v>230</v>
      </c>
      <c r="C129" s="122">
        <v>180</v>
      </c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>
        <v>150</v>
      </c>
      <c r="S129" s="124"/>
      <c r="T129" s="124"/>
      <c r="U129" s="124"/>
      <c r="V129" s="124"/>
      <c r="W129" s="124"/>
      <c r="X129" s="124"/>
      <c r="Y129" s="124">
        <v>7</v>
      </c>
      <c r="Z129" s="124"/>
      <c r="AA129" s="124"/>
      <c r="AB129" s="124"/>
      <c r="AC129" s="124"/>
      <c r="AD129" s="124">
        <v>3.6</v>
      </c>
      <c r="AE129" s="124"/>
      <c r="AF129" s="124"/>
      <c r="AMJ129"/>
    </row>
    <row r="130" spans="1:1024" s="119" customFormat="1" x14ac:dyDescent="0.35">
      <c r="A130" s="122" t="s">
        <v>30</v>
      </c>
      <c r="B130" s="131" t="s">
        <v>31</v>
      </c>
      <c r="C130" s="122">
        <v>20</v>
      </c>
      <c r="D130" s="124"/>
      <c r="E130" s="124">
        <v>20</v>
      </c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MJ130"/>
    </row>
    <row r="131" spans="1:1024" s="119" customFormat="1" x14ac:dyDescent="0.35">
      <c r="A131" s="122" t="s">
        <v>30</v>
      </c>
      <c r="B131" s="160" t="s">
        <v>242</v>
      </c>
      <c r="C131" s="122">
        <v>30</v>
      </c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>
        <v>30</v>
      </c>
      <c r="AA131" s="124"/>
      <c r="AB131" s="124"/>
      <c r="AC131" s="124"/>
      <c r="AD131" s="124"/>
      <c r="AE131" s="124"/>
      <c r="AF131" s="124"/>
      <c r="AMJ131"/>
    </row>
    <row r="132" spans="1:1024" s="119" customFormat="1" ht="12.85" customHeight="1" x14ac:dyDescent="0.35">
      <c r="A132" s="2" t="s">
        <v>33</v>
      </c>
      <c r="B132" s="2"/>
      <c r="C132" s="122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MJ132"/>
    </row>
    <row r="133" spans="1:1024" s="119" customFormat="1" ht="30.4" x14ac:dyDescent="0.35">
      <c r="A133" s="128" t="s">
        <v>30</v>
      </c>
      <c r="B133" s="129" t="s">
        <v>129</v>
      </c>
      <c r="C133" s="122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>
        <v>200</v>
      </c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30"/>
      <c r="AB133" s="124"/>
      <c r="AC133" s="124"/>
      <c r="AD133" s="124"/>
      <c r="AE133" s="124"/>
      <c r="AF133" s="124"/>
      <c r="AMJ133"/>
    </row>
    <row r="134" spans="1:1024" s="119" customFormat="1" ht="12.85" customHeight="1" x14ac:dyDescent="0.35">
      <c r="A134" s="2" t="s">
        <v>37</v>
      </c>
      <c r="B134" s="2"/>
      <c r="C134" s="122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MJ134"/>
    </row>
    <row r="135" spans="1:1024" s="119" customFormat="1" x14ac:dyDescent="0.35">
      <c r="A135" s="128">
        <v>53</v>
      </c>
      <c r="B135" s="129" t="s">
        <v>130</v>
      </c>
      <c r="C135" s="122">
        <v>60</v>
      </c>
      <c r="D135" s="124"/>
      <c r="E135" s="124"/>
      <c r="F135" s="124"/>
      <c r="G135" s="124"/>
      <c r="H135" s="124"/>
      <c r="I135" s="124"/>
      <c r="J135" s="124">
        <v>48</v>
      </c>
      <c r="K135" s="124">
        <v>10.8</v>
      </c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>
        <v>2.4</v>
      </c>
      <c r="X135" s="124"/>
      <c r="Y135" s="124"/>
      <c r="Z135" s="124"/>
      <c r="AA135" s="124"/>
      <c r="AB135" s="124"/>
      <c r="AC135" s="124"/>
      <c r="AD135" s="124"/>
      <c r="AE135" s="124"/>
      <c r="AF135" s="124"/>
      <c r="AMJ135"/>
    </row>
    <row r="136" spans="1:1024" s="119" customFormat="1" x14ac:dyDescent="0.35">
      <c r="A136" s="128">
        <v>102</v>
      </c>
      <c r="B136" s="140" t="s">
        <v>132</v>
      </c>
      <c r="C136" s="128">
        <v>180</v>
      </c>
      <c r="D136" s="124"/>
      <c r="E136" s="124"/>
      <c r="F136" s="124"/>
      <c r="G136" s="124">
        <v>14</v>
      </c>
      <c r="H136" s="124"/>
      <c r="I136" s="124">
        <v>36</v>
      </c>
      <c r="J136" s="124">
        <v>16</v>
      </c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>
        <v>3.6</v>
      </c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39">
        <v>4.5</v>
      </c>
      <c r="AMJ136"/>
    </row>
    <row r="137" spans="1:1024" s="143" customFormat="1" ht="10.15" x14ac:dyDescent="0.35">
      <c r="A137" s="128">
        <v>258</v>
      </c>
      <c r="B137" s="140" t="s">
        <v>134</v>
      </c>
      <c r="C137" s="128">
        <v>160</v>
      </c>
      <c r="D137" s="124"/>
      <c r="E137" s="141"/>
      <c r="F137" s="141">
        <v>1.8</v>
      </c>
      <c r="G137" s="141"/>
      <c r="H137" s="141"/>
      <c r="I137" s="141">
        <v>74</v>
      </c>
      <c r="J137" s="141">
        <v>31</v>
      </c>
      <c r="K137" s="141"/>
      <c r="L137" s="141"/>
      <c r="M137" s="141"/>
      <c r="N137" s="141">
        <v>80</v>
      </c>
      <c r="O137" s="141"/>
      <c r="P137" s="141"/>
      <c r="Q137" s="141"/>
      <c r="R137" s="141"/>
      <c r="S137" s="141"/>
      <c r="T137" s="141"/>
      <c r="U137" s="141"/>
      <c r="V137" s="141"/>
      <c r="W137" s="141">
        <v>5</v>
      </c>
      <c r="X137" s="141"/>
      <c r="Y137" s="141"/>
      <c r="Z137" s="141"/>
      <c r="AA137" s="141"/>
      <c r="AB137" s="141"/>
      <c r="AC137" s="141"/>
      <c r="AD137" s="141"/>
      <c r="AE137" s="141"/>
      <c r="AF137" s="124"/>
      <c r="AG137" s="142"/>
    </row>
    <row r="138" spans="1:1024" s="119" customFormat="1" x14ac:dyDescent="0.35">
      <c r="A138" s="122">
        <v>342</v>
      </c>
      <c r="B138" s="162" t="s">
        <v>92</v>
      </c>
      <c r="C138" s="122">
        <v>150</v>
      </c>
      <c r="D138" s="124"/>
      <c r="E138" s="124"/>
      <c r="F138" s="124"/>
      <c r="G138" s="124"/>
      <c r="H138" s="124"/>
      <c r="I138" s="124"/>
      <c r="J138" s="124"/>
      <c r="K138" s="124">
        <v>36</v>
      </c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>
        <v>9.6</v>
      </c>
      <c r="Z138" s="124"/>
      <c r="AA138" s="124"/>
      <c r="AB138" s="124"/>
      <c r="AC138" s="124"/>
      <c r="AD138" s="124"/>
      <c r="AE138" s="124"/>
      <c r="AF138" s="124"/>
      <c r="AMJ138"/>
    </row>
    <row r="139" spans="1:1024" s="119" customFormat="1" x14ac:dyDescent="0.35">
      <c r="A139" s="122" t="s">
        <v>30</v>
      </c>
      <c r="B139" s="131" t="s">
        <v>31</v>
      </c>
      <c r="C139" s="122">
        <v>25</v>
      </c>
      <c r="D139" s="124"/>
      <c r="E139" s="124">
        <v>25</v>
      </c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MJ139"/>
    </row>
    <row r="140" spans="1:1024" s="119" customFormat="1" x14ac:dyDescent="0.35">
      <c r="A140" s="122"/>
      <c r="B140" s="140" t="s">
        <v>46</v>
      </c>
      <c r="C140" s="122">
        <v>35</v>
      </c>
      <c r="D140" s="124">
        <v>35</v>
      </c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MJ140"/>
    </row>
    <row r="141" spans="1:1024" s="119" customFormat="1" ht="12.85" customHeight="1" x14ac:dyDescent="0.35">
      <c r="A141" s="2" t="s">
        <v>219</v>
      </c>
      <c r="B141" s="2"/>
      <c r="C141" s="122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MJ141"/>
    </row>
    <row r="142" spans="1:1024" s="119" customFormat="1" x14ac:dyDescent="0.35">
      <c r="A142" s="122">
        <v>218</v>
      </c>
      <c r="B142" s="140" t="s">
        <v>243</v>
      </c>
      <c r="C142" s="122" t="s">
        <v>244</v>
      </c>
      <c r="D142" s="124"/>
      <c r="E142" s="124"/>
      <c r="F142" s="124">
        <v>21.8</v>
      </c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>
        <v>155.80000000000001</v>
      </c>
      <c r="T142" s="124"/>
      <c r="U142" s="124">
        <v>20</v>
      </c>
      <c r="V142" s="124"/>
      <c r="W142" s="124"/>
      <c r="X142" s="124">
        <v>0.28000000000000003</v>
      </c>
      <c r="Y142" s="124">
        <v>7.6</v>
      </c>
      <c r="Z142" s="124"/>
      <c r="AA142" s="124"/>
      <c r="AB142" s="124"/>
      <c r="AC142" s="124"/>
      <c r="AD142" s="124"/>
      <c r="AE142" s="124"/>
      <c r="AF142" s="124"/>
      <c r="AMJ142"/>
    </row>
    <row r="143" spans="1:1024" s="119" customFormat="1" x14ac:dyDescent="0.35">
      <c r="A143" s="122">
        <v>354</v>
      </c>
      <c r="B143" s="163" t="s">
        <v>245</v>
      </c>
      <c r="C143" s="136">
        <v>180</v>
      </c>
      <c r="D143" s="124"/>
      <c r="E143" s="141"/>
      <c r="F143" s="141"/>
      <c r="G143" s="141"/>
      <c r="H143" s="141"/>
      <c r="I143" s="141"/>
      <c r="J143" s="141"/>
      <c r="K143" s="141"/>
      <c r="L143" s="141">
        <v>11</v>
      </c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>
        <v>9</v>
      </c>
      <c r="Z143" s="141"/>
      <c r="AA143" s="141"/>
      <c r="AB143" s="141"/>
      <c r="AC143" s="141"/>
      <c r="AD143" s="141"/>
      <c r="AE143" s="141">
        <v>8</v>
      </c>
      <c r="AF143" s="124"/>
      <c r="AMJ143"/>
    </row>
    <row r="144" spans="1:1024" s="119" customFormat="1" x14ac:dyDescent="0.35">
      <c r="A144" s="128">
        <v>429</v>
      </c>
      <c r="B144" s="131" t="s">
        <v>138</v>
      </c>
      <c r="C144" s="136">
        <v>30</v>
      </c>
      <c r="D144" s="124"/>
      <c r="E144" s="141"/>
      <c r="F144" s="141">
        <v>21.4</v>
      </c>
      <c r="G144" s="141"/>
      <c r="H144" s="141"/>
      <c r="I144" s="141"/>
      <c r="J144" s="141"/>
      <c r="K144" s="141"/>
      <c r="L144" s="141">
        <v>1</v>
      </c>
      <c r="M144" s="141"/>
      <c r="N144" s="141"/>
      <c r="O144" s="141"/>
      <c r="P144" s="141"/>
      <c r="Q144" s="141"/>
      <c r="R144" s="141"/>
      <c r="S144" s="141"/>
      <c r="T144" s="141"/>
      <c r="U144" s="141"/>
      <c r="V144" s="141">
        <v>2</v>
      </c>
      <c r="W144" s="141"/>
      <c r="X144" s="141">
        <v>0.01</v>
      </c>
      <c r="Y144" s="141">
        <v>2</v>
      </c>
      <c r="Z144" s="141"/>
      <c r="AA144" s="141"/>
      <c r="AB144" s="141">
        <v>0.6</v>
      </c>
      <c r="AC144" s="141"/>
      <c r="AD144" s="141"/>
      <c r="AE144" s="141"/>
      <c r="AF144" s="124"/>
      <c r="AMJ144"/>
    </row>
    <row r="145" spans="1:1024" s="119" customFormat="1" x14ac:dyDescent="0.35">
      <c r="A145" s="147"/>
      <c r="B145" s="148" t="s">
        <v>221</v>
      </c>
      <c r="C145" s="149"/>
      <c r="D145" s="150">
        <f t="shared" ref="D145:AF145" si="5">D144+D143+D142+D141+D140+D139+D138+D137+D136+D135+D134+D133+D132+D131+D130+D129+D128+D127+D126+D125</f>
        <v>35</v>
      </c>
      <c r="E145" s="150">
        <f t="shared" si="5"/>
        <v>45</v>
      </c>
      <c r="F145" s="150">
        <f t="shared" si="5"/>
        <v>45</v>
      </c>
      <c r="G145" s="150">
        <f t="shared" si="5"/>
        <v>30</v>
      </c>
      <c r="H145" s="150">
        <f t="shared" si="5"/>
        <v>0</v>
      </c>
      <c r="I145" s="150">
        <f t="shared" si="5"/>
        <v>110</v>
      </c>
      <c r="J145" s="150">
        <f t="shared" si="5"/>
        <v>95</v>
      </c>
      <c r="K145" s="150">
        <f t="shared" si="5"/>
        <v>96.8</v>
      </c>
      <c r="L145" s="150">
        <f t="shared" si="5"/>
        <v>12</v>
      </c>
      <c r="M145" s="150">
        <f t="shared" si="5"/>
        <v>200</v>
      </c>
      <c r="N145" s="150">
        <f t="shared" si="5"/>
        <v>80</v>
      </c>
      <c r="O145" s="150">
        <f t="shared" si="5"/>
        <v>0</v>
      </c>
      <c r="P145" s="150">
        <f t="shared" si="5"/>
        <v>0</v>
      </c>
      <c r="Q145" s="150">
        <f t="shared" si="5"/>
        <v>0</v>
      </c>
      <c r="R145" s="150">
        <f t="shared" si="5"/>
        <v>288</v>
      </c>
      <c r="S145" s="150">
        <f t="shared" si="5"/>
        <v>155.80000000000001</v>
      </c>
      <c r="T145" s="150">
        <f t="shared" si="5"/>
        <v>0</v>
      </c>
      <c r="U145" s="150">
        <f t="shared" si="5"/>
        <v>20</v>
      </c>
      <c r="V145" s="150">
        <f t="shared" si="5"/>
        <v>12.2</v>
      </c>
      <c r="W145" s="150">
        <f t="shared" si="5"/>
        <v>7.4</v>
      </c>
      <c r="X145" s="150">
        <f t="shared" si="5"/>
        <v>1.29</v>
      </c>
      <c r="Y145" s="150">
        <f t="shared" si="5"/>
        <v>36.5</v>
      </c>
      <c r="Z145" s="150">
        <f t="shared" si="5"/>
        <v>30</v>
      </c>
      <c r="AA145" s="150">
        <f t="shared" si="5"/>
        <v>0</v>
      </c>
      <c r="AB145" s="150">
        <f t="shared" si="5"/>
        <v>0.6</v>
      </c>
      <c r="AC145" s="150">
        <f t="shared" si="5"/>
        <v>0</v>
      </c>
      <c r="AD145" s="150">
        <f t="shared" si="5"/>
        <v>3.6</v>
      </c>
      <c r="AE145" s="150">
        <f t="shared" si="5"/>
        <v>8</v>
      </c>
      <c r="AF145" s="150">
        <f t="shared" si="5"/>
        <v>4.5</v>
      </c>
      <c r="AMJ145"/>
    </row>
    <row r="146" spans="1:1024" s="119" customFormat="1" ht="11.25" customHeight="1" x14ac:dyDescent="0.35">
      <c r="A146" s="3" t="s">
        <v>246</v>
      </c>
      <c r="B146" s="3"/>
      <c r="C146" s="120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MJ146"/>
    </row>
    <row r="147" spans="1:1024" s="119" customFormat="1" ht="16.45" customHeight="1" x14ac:dyDescent="0.35">
      <c r="A147" s="2" t="s">
        <v>23</v>
      </c>
      <c r="B147" s="2"/>
      <c r="C147" s="126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MJ147"/>
    </row>
    <row r="148" spans="1:1024" s="119" customFormat="1" ht="17.25" customHeight="1" x14ac:dyDescent="0.35">
      <c r="A148" s="122">
        <v>59</v>
      </c>
      <c r="B148" s="145" t="s">
        <v>55</v>
      </c>
      <c r="C148" s="122">
        <v>50</v>
      </c>
      <c r="D148" s="123"/>
      <c r="E148" s="123"/>
      <c r="F148" s="123"/>
      <c r="G148" s="123"/>
      <c r="H148" s="123"/>
      <c r="I148" s="123"/>
      <c r="J148" s="123">
        <v>37.5</v>
      </c>
      <c r="K148" s="123">
        <v>12.5</v>
      </c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>
        <v>0.5</v>
      </c>
      <c r="Z148" s="123"/>
      <c r="AA148" s="123"/>
      <c r="AB148" s="123"/>
      <c r="AC148" s="123"/>
      <c r="AD148" s="123"/>
      <c r="AE148" s="123"/>
      <c r="AF148" s="124"/>
      <c r="AMJ148"/>
    </row>
    <row r="149" spans="1:1024" s="119" customFormat="1" ht="12.75" customHeight="1" x14ac:dyDescent="0.35">
      <c r="A149" s="122">
        <v>211</v>
      </c>
      <c r="B149" s="131" t="s">
        <v>247</v>
      </c>
      <c r="C149" s="122">
        <v>150</v>
      </c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>
        <v>39</v>
      </c>
      <c r="S149" s="124"/>
      <c r="T149" s="124">
        <v>10</v>
      </c>
      <c r="U149" s="124"/>
      <c r="V149" s="124">
        <v>7.5</v>
      </c>
      <c r="W149" s="124"/>
      <c r="X149" s="124">
        <v>2.6</v>
      </c>
      <c r="Y149" s="124"/>
      <c r="Z149" s="124"/>
      <c r="AA149" s="124"/>
      <c r="AB149" s="124"/>
      <c r="AC149" s="124"/>
      <c r="AD149" s="124"/>
      <c r="AE149" s="124"/>
      <c r="AF149" s="124"/>
      <c r="AMJ149"/>
    </row>
    <row r="150" spans="1:1024" s="119" customFormat="1" x14ac:dyDescent="0.35">
      <c r="A150" s="128">
        <v>378</v>
      </c>
      <c r="B150" s="129" t="s">
        <v>103</v>
      </c>
      <c r="C150" s="122">
        <v>180</v>
      </c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>
        <v>120</v>
      </c>
      <c r="S150" s="124"/>
      <c r="T150" s="124"/>
      <c r="U150" s="124"/>
      <c r="V150" s="124"/>
      <c r="W150" s="124"/>
      <c r="X150" s="124"/>
      <c r="Y150" s="124">
        <v>10</v>
      </c>
      <c r="Z150" s="124"/>
      <c r="AA150" s="130">
        <v>0.66</v>
      </c>
      <c r="AB150" s="124"/>
      <c r="AC150" s="124"/>
      <c r="AD150" s="124"/>
      <c r="AE150" s="124"/>
      <c r="AF150" s="124"/>
      <c r="AMJ150"/>
    </row>
    <row r="151" spans="1:1024" s="119" customFormat="1" x14ac:dyDescent="0.35">
      <c r="A151" s="128" t="s">
        <v>30</v>
      </c>
      <c r="B151" s="131" t="s">
        <v>31</v>
      </c>
      <c r="C151" s="122">
        <v>25</v>
      </c>
      <c r="D151" s="124"/>
      <c r="E151" s="124">
        <v>25</v>
      </c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MJ151"/>
    </row>
    <row r="152" spans="1:1024" s="119" customFormat="1" ht="12.75" customHeight="1" x14ac:dyDescent="0.35">
      <c r="A152" s="2" t="s">
        <v>33</v>
      </c>
      <c r="B152" s="2"/>
      <c r="C152" s="122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  <c r="AF152" s="124"/>
      <c r="AMJ152"/>
    </row>
    <row r="153" spans="1:1024" s="119" customFormat="1" ht="10.15" x14ac:dyDescent="0.3">
      <c r="A153" s="132">
        <v>385</v>
      </c>
      <c r="B153" s="133" t="s">
        <v>142</v>
      </c>
      <c r="C153" s="132">
        <v>200</v>
      </c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>
        <v>200</v>
      </c>
      <c r="S153" s="134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5"/>
    </row>
    <row r="154" spans="1:1024" s="119" customFormat="1" ht="12.75" customHeight="1" x14ac:dyDescent="0.35">
      <c r="A154" s="2" t="s">
        <v>37</v>
      </c>
      <c r="B154" s="2"/>
      <c r="C154" s="122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  <c r="AF154" s="124"/>
      <c r="AMJ154"/>
    </row>
    <row r="155" spans="1:1024" s="119" customFormat="1" ht="20.100000000000001" customHeight="1" x14ac:dyDescent="0.35">
      <c r="A155" s="128">
        <v>70</v>
      </c>
      <c r="B155" s="137" t="s">
        <v>38</v>
      </c>
      <c r="C155" s="136">
        <v>50</v>
      </c>
      <c r="D155" s="124"/>
      <c r="E155" s="124"/>
      <c r="F155" s="124"/>
      <c r="G155" s="124"/>
      <c r="H155" s="124"/>
      <c r="I155" s="124"/>
      <c r="J155" s="124">
        <v>50</v>
      </c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24"/>
      <c r="AMJ155"/>
    </row>
    <row r="156" spans="1:1024" s="143" customFormat="1" ht="19.45" customHeight="1" x14ac:dyDescent="0.35">
      <c r="A156" s="128">
        <v>92</v>
      </c>
      <c r="B156" s="131" t="s">
        <v>143</v>
      </c>
      <c r="C156" s="128">
        <v>180</v>
      </c>
      <c r="D156" s="124"/>
      <c r="E156" s="124"/>
      <c r="F156" s="124"/>
      <c r="G156" s="124"/>
      <c r="H156" s="124"/>
      <c r="I156" s="124">
        <v>18</v>
      </c>
      <c r="J156" s="124">
        <v>52.2</v>
      </c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>
        <v>7</v>
      </c>
      <c r="V156" s="124">
        <v>3.6</v>
      </c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39">
        <v>4.5</v>
      </c>
      <c r="AMJ156" s="37"/>
    </row>
    <row r="157" spans="1:1024" s="143" customFormat="1" ht="10.15" x14ac:dyDescent="0.35">
      <c r="A157" s="128">
        <v>268</v>
      </c>
      <c r="B157" s="140" t="s">
        <v>248</v>
      </c>
      <c r="C157" s="128">
        <v>70</v>
      </c>
      <c r="D157" s="124"/>
      <c r="E157" s="141">
        <v>19.600000000000001</v>
      </c>
      <c r="F157" s="141"/>
      <c r="G157" s="141"/>
      <c r="H157" s="141"/>
      <c r="I157" s="141"/>
      <c r="J157" s="141"/>
      <c r="K157" s="141"/>
      <c r="L157" s="141"/>
      <c r="M157" s="141"/>
      <c r="N157" s="141">
        <v>51.8</v>
      </c>
      <c r="O157" s="141"/>
      <c r="P157" s="141"/>
      <c r="Q157" s="141"/>
      <c r="R157" s="141">
        <v>16.8</v>
      </c>
      <c r="S157" s="141"/>
      <c r="T157" s="141"/>
      <c r="U157" s="141"/>
      <c r="V157" s="141"/>
      <c r="W157" s="141">
        <v>4</v>
      </c>
      <c r="X157" s="141"/>
      <c r="Y157" s="141"/>
      <c r="Z157" s="141"/>
      <c r="AA157" s="141"/>
      <c r="AB157" s="141"/>
      <c r="AC157" s="141"/>
      <c r="AD157" s="141"/>
      <c r="AE157" s="141"/>
      <c r="AF157" s="124"/>
      <c r="AG157" s="142"/>
    </row>
    <row r="158" spans="1:1024" s="119" customFormat="1" ht="12.75" customHeight="1" x14ac:dyDescent="0.35">
      <c r="A158" s="122">
        <v>303</v>
      </c>
      <c r="B158" s="144" t="s">
        <v>145</v>
      </c>
      <c r="C158" s="122">
        <v>150</v>
      </c>
      <c r="D158" s="124"/>
      <c r="E158" s="124"/>
      <c r="F158" s="124"/>
      <c r="G158" s="124">
        <v>36</v>
      </c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>
        <v>5</v>
      </c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MJ158"/>
    </row>
    <row r="159" spans="1:1024" s="119" customFormat="1" x14ac:dyDescent="0.35">
      <c r="A159" s="128">
        <v>349</v>
      </c>
      <c r="B159" s="140" t="s">
        <v>45</v>
      </c>
      <c r="C159" s="122">
        <v>180</v>
      </c>
      <c r="D159" s="124"/>
      <c r="E159" s="124"/>
      <c r="F159" s="124"/>
      <c r="G159" s="124"/>
      <c r="H159" s="124"/>
      <c r="I159" s="124"/>
      <c r="J159" s="124"/>
      <c r="K159" s="124"/>
      <c r="L159" s="124">
        <v>18</v>
      </c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>
        <v>9</v>
      </c>
      <c r="Z159" s="124"/>
      <c r="AA159" s="124"/>
      <c r="AB159" s="124"/>
      <c r="AC159" s="124"/>
      <c r="AD159" s="124"/>
      <c r="AE159" s="124"/>
      <c r="AF159" s="124"/>
      <c r="AMJ159"/>
    </row>
    <row r="160" spans="1:1024" s="119" customFormat="1" x14ac:dyDescent="0.35">
      <c r="A160" s="122" t="s">
        <v>30</v>
      </c>
      <c r="B160" s="131" t="s">
        <v>31</v>
      </c>
      <c r="C160" s="122">
        <v>25</v>
      </c>
      <c r="D160" s="124"/>
      <c r="E160" s="124">
        <v>25</v>
      </c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MJ160"/>
    </row>
    <row r="161" spans="1:1024" s="119" customFormat="1" x14ac:dyDescent="0.35">
      <c r="A161" s="122" t="s">
        <v>30</v>
      </c>
      <c r="B161" s="140" t="s">
        <v>46</v>
      </c>
      <c r="C161" s="122">
        <v>35</v>
      </c>
      <c r="D161" s="124">
        <v>35</v>
      </c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  <c r="AF161" s="124"/>
      <c r="AMJ161"/>
    </row>
    <row r="162" spans="1:1024" s="119" customFormat="1" ht="12.85" customHeight="1" x14ac:dyDescent="0.35">
      <c r="A162" s="2" t="s">
        <v>219</v>
      </c>
      <c r="B162" s="2"/>
      <c r="C162" s="126"/>
      <c r="D162" s="124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24"/>
      <c r="AMJ162"/>
    </row>
    <row r="163" spans="1:1024" s="119" customFormat="1" x14ac:dyDescent="0.35">
      <c r="A163" s="122">
        <v>54</v>
      </c>
      <c r="B163" s="145" t="s">
        <v>147</v>
      </c>
      <c r="C163" s="122">
        <v>50</v>
      </c>
      <c r="D163" s="124"/>
      <c r="E163" s="124"/>
      <c r="F163" s="124"/>
      <c r="G163" s="124"/>
      <c r="H163" s="124"/>
      <c r="I163" s="124"/>
      <c r="J163" s="124">
        <v>61.6</v>
      </c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>
        <v>2.5</v>
      </c>
      <c r="X163" s="124"/>
      <c r="Y163" s="124">
        <v>0.5</v>
      </c>
      <c r="Z163" s="124"/>
      <c r="AA163" s="124"/>
      <c r="AB163" s="124"/>
      <c r="AC163" s="124"/>
      <c r="AD163" s="124"/>
      <c r="AE163" s="124"/>
      <c r="AF163" s="124"/>
      <c r="AMJ163"/>
    </row>
    <row r="164" spans="1:1024" s="119" customFormat="1" ht="22.35" customHeight="1" x14ac:dyDescent="0.35">
      <c r="A164" s="122">
        <v>284</v>
      </c>
      <c r="B164" s="131" t="s">
        <v>148</v>
      </c>
      <c r="C164" s="128">
        <v>200</v>
      </c>
      <c r="D164" s="124"/>
      <c r="E164" s="141">
        <v>3</v>
      </c>
      <c r="F164" s="141"/>
      <c r="G164" s="141"/>
      <c r="H164" s="141"/>
      <c r="I164" s="141">
        <v>162.5</v>
      </c>
      <c r="J164" s="141">
        <v>11</v>
      </c>
      <c r="K164" s="141"/>
      <c r="L164" s="141"/>
      <c r="M164" s="141"/>
      <c r="N164" s="141"/>
      <c r="O164" s="141">
        <v>106.3</v>
      </c>
      <c r="P164" s="141"/>
      <c r="Q164" s="141"/>
      <c r="R164" s="141"/>
      <c r="S164" s="141"/>
      <c r="T164" s="141"/>
      <c r="U164" s="141"/>
      <c r="V164" s="124">
        <v>10</v>
      </c>
      <c r="W164" s="124"/>
      <c r="X164" s="141"/>
      <c r="Y164" s="141"/>
      <c r="Z164" s="141"/>
      <c r="AA164" s="141"/>
      <c r="AB164" s="141"/>
      <c r="AC164" s="141"/>
      <c r="AD164" s="141"/>
      <c r="AE164" s="141"/>
      <c r="AF164" s="124"/>
      <c r="AMJ164"/>
    </row>
    <row r="165" spans="1:1024" s="119" customFormat="1" ht="20.25" x14ac:dyDescent="0.35">
      <c r="A165" s="128" t="s">
        <v>30</v>
      </c>
      <c r="B165" s="129" t="s">
        <v>50</v>
      </c>
      <c r="C165" s="122">
        <v>180</v>
      </c>
      <c r="D165" s="124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>
        <v>180</v>
      </c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24"/>
      <c r="AMJ165"/>
    </row>
    <row r="166" spans="1:1024" s="119" customFormat="1" x14ac:dyDescent="0.35">
      <c r="A166" s="122" t="s">
        <v>30</v>
      </c>
      <c r="B166" s="131" t="s">
        <v>31</v>
      </c>
      <c r="C166" s="122">
        <v>25</v>
      </c>
      <c r="D166" s="124"/>
      <c r="E166" s="124">
        <v>25</v>
      </c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MJ166"/>
    </row>
    <row r="167" spans="1:1024" s="119" customFormat="1" x14ac:dyDescent="0.35">
      <c r="A167" s="122" t="s">
        <v>30</v>
      </c>
      <c r="B167" s="140" t="s">
        <v>46</v>
      </c>
      <c r="C167" s="122">
        <v>20</v>
      </c>
      <c r="D167" s="124">
        <v>20</v>
      </c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MJ167"/>
    </row>
    <row r="168" spans="1:1024" s="119" customFormat="1" x14ac:dyDescent="0.35">
      <c r="A168" s="147"/>
      <c r="B168" s="148" t="s">
        <v>221</v>
      </c>
      <c r="C168" s="149"/>
      <c r="D168" s="150">
        <f t="shared" ref="D168:AF168" si="6">D167+D166+D165+D164+D163+D162+D161+D160+D159+D158+D157+D156+D155+D154+D153+D152+D151+D150+D149+D148</f>
        <v>55</v>
      </c>
      <c r="E168" s="150">
        <f t="shared" si="6"/>
        <v>97.6</v>
      </c>
      <c r="F168" s="150">
        <f t="shared" si="6"/>
        <v>0</v>
      </c>
      <c r="G168" s="150">
        <f t="shared" si="6"/>
        <v>36</v>
      </c>
      <c r="H168" s="150">
        <f t="shared" si="6"/>
        <v>0</v>
      </c>
      <c r="I168" s="150">
        <f t="shared" si="6"/>
        <v>180.5</v>
      </c>
      <c r="J168" s="150">
        <f t="shared" si="6"/>
        <v>212.3</v>
      </c>
      <c r="K168" s="150">
        <f t="shared" si="6"/>
        <v>12.5</v>
      </c>
      <c r="L168" s="150">
        <f t="shared" si="6"/>
        <v>18</v>
      </c>
      <c r="M168" s="150">
        <f t="shared" si="6"/>
        <v>0</v>
      </c>
      <c r="N168" s="150">
        <f t="shared" si="6"/>
        <v>51.8</v>
      </c>
      <c r="O168" s="150">
        <f t="shared" si="6"/>
        <v>106.3</v>
      </c>
      <c r="P168" s="150">
        <f t="shared" si="6"/>
        <v>0</v>
      </c>
      <c r="Q168" s="150">
        <f t="shared" si="6"/>
        <v>0</v>
      </c>
      <c r="R168" s="150">
        <f t="shared" si="6"/>
        <v>555.79999999999995</v>
      </c>
      <c r="S168" s="150">
        <f t="shared" si="6"/>
        <v>0</v>
      </c>
      <c r="T168" s="150">
        <f t="shared" si="6"/>
        <v>10</v>
      </c>
      <c r="U168" s="150">
        <f t="shared" si="6"/>
        <v>7</v>
      </c>
      <c r="V168" s="150">
        <f t="shared" si="6"/>
        <v>26.1</v>
      </c>
      <c r="W168" s="150">
        <f t="shared" si="6"/>
        <v>6.5</v>
      </c>
      <c r="X168" s="150">
        <f t="shared" si="6"/>
        <v>2.6</v>
      </c>
      <c r="Y168" s="150">
        <f t="shared" si="6"/>
        <v>20</v>
      </c>
      <c r="Z168" s="150">
        <f t="shared" si="6"/>
        <v>0</v>
      </c>
      <c r="AA168" s="150">
        <f t="shared" si="6"/>
        <v>0.66</v>
      </c>
      <c r="AB168" s="150">
        <f t="shared" si="6"/>
        <v>0</v>
      </c>
      <c r="AC168" s="150">
        <f t="shared" si="6"/>
        <v>0</v>
      </c>
      <c r="AD168" s="150">
        <f t="shared" si="6"/>
        <v>0</v>
      </c>
      <c r="AE168" s="150">
        <f t="shared" si="6"/>
        <v>0</v>
      </c>
      <c r="AF168" s="150">
        <f t="shared" si="6"/>
        <v>4.5</v>
      </c>
      <c r="AMJ168"/>
    </row>
    <row r="169" spans="1:1024" s="119" customFormat="1" ht="11.25" customHeight="1" x14ac:dyDescent="0.35">
      <c r="A169" s="3" t="s">
        <v>249</v>
      </c>
      <c r="B169" s="3"/>
      <c r="C169" s="120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MJ169"/>
    </row>
    <row r="170" spans="1:1024" s="119" customFormat="1" ht="17.25" customHeight="1" x14ac:dyDescent="0.35">
      <c r="A170" s="2" t="s">
        <v>23</v>
      </c>
      <c r="B170" s="2"/>
      <c r="C170" s="122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  <c r="AF170" s="124"/>
      <c r="AMJ170"/>
    </row>
    <row r="171" spans="1:1024" s="119" customFormat="1" ht="23.1" customHeight="1" x14ac:dyDescent="0.35">
      <c r="A171" s="122">
        <v>94</v>
      </c>
      <c r="B171" s="163" t="s">
        <v>250</v>
      </c>
      <c r="C171" s="136">
        <v>160</v>
      </c>
      <c r="D171" s="124"/>
      <c r="E171" s="124"/>
      <c r="F171" s="124"/>
      <c r="G171" s="124">
        <v>16</v>
      </c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>
        <v>138</v>
      </c>
      <c r="S171" s="124"/>
      <c r="T171" s="124"/>
      <c r="U171" s="124"/>
      <c r="V171" s="124">
        <v>1.6</v>
      </c>
      <c r="W171" s="124"/>
      <c r="X171" s="124"/>
      <c r="Y171" s="124">
        <v>1.3</v>
      </c>
      <c r="Z171" s="124"/>
      <c r="AA171" s="124"/>
      <c r="AB171" s="124"/>
      <c r="AC171" s="124"/>
      <c r="AD171" s="124"/>
      <c r="AE171" s="124"/>
      <c r="AF171" s="124"/>
      <c r="AMJ171"/>
    </row>
    <row r="172" spans="1:1024" s="119" customFormat="1" ht="12.75" customHeight="1" x14ac:dyDescent="0.35">
      <c r="A172" s="122"/>
      <c r="B172" s="163" t="s">
        <v>61</v>
      </c>
      <c r="C172" s="136">
        <v>5</v>
      </c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>
        <v>5</v>
      </c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MJ172"/>
    </row>
    <row r="173" spans="1:1024" s="119" customFormat="1" ht="12.75" customHeight="1" x14ac:dyDescent="0.35">
      <c r="A173" s="122"/>
      <c r="B173" s="145" t="s">
        <v>116</v>
      </c>
      <c r="C173" s="122">
        <v>15</v>
      </c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>
        <v>15</v>
      </c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MJ173"/>
    </row>
    <row r="174" spans="1:1024" s="119" customFormat="1" x14ac:dyDescent="0.35">
      <c r="A174" s="128">
        <v>382</v>
      </c>
      <c r="B174" s="129" t="s">
        <v>60</v>
      </c>
      <c r="C174" s="122">
        <v>180</v>
      </c>
      <c r="D174" s="124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>
        <v>180</v>
      </c>
      <c r="S174" s="141"/>
      <c r="T174" s="141"/>
      <c r="U174" s="141"/>
      <c r="V174" s="141"/>
      <c r="W174" s="141"/>
      <c r="X174" s="141"/>
      <c r="Y174" s="141">
        <v>7</v>
      </c>
      <c r="Z174" s="141"/>
      <c r="AA174" s="141"/>
      <c r="AB174" s="141"/>
      <c r="AC174" s="141">
        <v>3</v>
      </c>
      <c r="AD174" s="141"/>
      <c r="AE174" s="141"/>
      <c r="AF174" s="124"/>
      <c r="AMJ174"/>
    </row>
    <row r="175" spans="1:1024" s="119" customFormat="1" x14ac:dyDescent="0.35">
      <c r="A175" s="128" t="s">
        <v>30</v>
      </c>
      <c r="B175" s="129" t="s">
        <v>251</v>
      </c>
      <c r="C175" s="122">
        <v>20</v>
      </c>
      <c r="D175" s="124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>
        <v>20</v>
      </c>
      <c r="AA175" s="141"/>
      <c r="AB175" s="141"/>
      <c r="AC175" s="141"/>
      <c r="AD175" s="141"/>
      <c r="AE175" s="141"/>
      <c r="AF175" s="124"/>
      <c r="AMJ175"/>
    </row>
    <row r="176" spans="1:1024" s="119" customFormat="1" x14ac:dyDescent="0.35">
      <c r="A176" s="128" t="s">
        <v>30</v>
      </c>
      <c r="B176" s="131" t="s">
        <v>31</v>
      </c>
      <c r="C176" s="122">
        <v>25</v>
      </c>
      <c r="D176" s="124"/>
      <c r="E176" s="124">
        <v>25</v>
      </c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MJ176"/>
    </row>
    <row r="177" spans="1:1024" s="119" customFormat="1" ht="12.85" customHeight="1" x14ac:dyDescent="0.35">
      <c r="A177" s="2" t="s">
        <v>33</v>
      </c>
      <c r="B177" s="2"/>
      <c r="C177" s="122"/>
      <c r="D177" s="124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24"/>
      <c r="AMJ177"/>
    </row>
    <row r="178" spans="1:1024" s="119" customFormat="1" ht="10.15" x14ac:dyDescent="0.3">
      <c r="A178" s="132" t="s">
        <v>64</v>
      </c>
      <c r="B178" s="133" t="s">
        <v>217</v>
      </c>
      <c r="C178" s="132">
        <v>120</v>
      </c>
      <c r="D178" s="134"/>
      <c r="E178" s="134"/>
      <c r="F178" s="134"/>
      <c r="G178" s="134"/>
      <c r="H178" s="134"/>
      <c r="I178" s="134"/>
      <c r="J178" s="134"/>
      <c r="K178" s="134">
        <v>120</v>
      </c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5"/>
    </row>
    <row r="179" spans="1:1024" s="119" customFormat="1" ht="12.85" customHeight="1" x14ac:dyDescent="0.35">
      <c r="A179" s="2" t="s">
        <v>37</v>
      </c>
      <c r="B179" s="2"/>
      <c r="C179" s="122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MJ179"/>
    </row>
    <row r="180" spans="1:1024" s="119" customFormat="1" ht="12.75" customHeight="1" x14ac:dyDescent="0.35">
      <c r="A180" s="170" t="s">
        <v>64</v>
      </c>
      <c r="B180" s="137" t="s">
        <v>233</v>
      </c>
      <c r="C180" s="122">
        <v>60</v>
      </c>
      <c r="D180" s="124"/>
      <c r="E180" s="124"/>
      <c r="F180" s="124"/>
      <c r="G180" s="124"/>
      <c r="H180" s="124"/>
      <c r="I180" s="124"/>
      <c r="J180" s="124">
        <v>60</v>
      </c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4"/>
      <c r="AMJ180"/>
    </row>
    <row r="181" spans="1:1024" s="119" customFormat="1" x14ac:dyDescent="0.35">
      <c r="A181" s="128">
        <v>101</v>
      </c>
      <c r="B181" s="129" t="s">
        <v>156</v>
      </c>
      <c r="C181" s="122">
        <v>180</v>
      </c>
      <c r="D181" s="124"/>
      <c r="E181" s="141"/>
      <c r="F181" s="141"/>
      <c r="G181" s="141">
        <v>7</v>
      </c>
      <c r="H181" s="141"/>
      <c r="I181" s="141">
        <v>54</v>
      </c>
      <c r="J181" s="141">
        <v>14.4</v>
      </c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>
        <v>1.8</v>
      </c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39">
        <v>4.5</v>
      </c>
      <c r="AMJ181"/>
    </row>
    <row r="182" spans="1:1024" s="119" customFormat="1" ht="12.75" customHeight="1" x14ac:dyDescent="0.35">
      <c r="A182" s="122">
        <v>291</v>
      </c>
      <c r="B182" s="145" t="s">
        <v>158</v>
      </c>
      <c r="C182" s="122">
        <v>180</v>
      </c>
      <c r="D182" s="124"/>
      <c r="E182" s="124"/>
      <c r="F182" s="124"/>
      <c r="G182" s="124">
        <v>42</v>
      </c>
      <c r="H182" s="124"/>
      <c r="I182" s="124"/>
      <c r="J182" s="124">
        <v>24</v>
      </c>
      <c r="K182" s="124"/>
      <c r="L182" s="124"/>
      <c r="M182" s="124"/>
      <c r="N182" s="124"/>
      <c r="O182" s="124"/>
      <c r="P182" s="124">
        <v>87</v>
      </c>
      <c r="Q182" s="124"/>
      <c r="R182" s="124"/>
      <c r="S182" s="124"/>
      <c r="T182" s="124"/>
      <c r="U182" s="124"/>
      <c r="V182" s="124">
        <v>8</v>
      </c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MJ182"/>
    </row>
    <row r="183" spans="1:1024" s="119" customFormat="1" x14ac:dyDescent="0.35">
      <c r="A183" s="128" t="s">
        <v>30</v>
      </c>
      <c r="B183" s="131" t="s">
        <v>252</v>
      </c>
      <c r="C183" s="122">
        <v>200</v>
      </c>
      <c r="D183" s="124"/>
      <c r="E183" s="124"/>
      <c r="F183" s="124"/>
      <c r="G183" s="124"/>
      <c r="H183" s="124"/>
      <c r="I183" s="124"/>
      <c r="J183" s="124"/>
      <c r="K183" s="124"/>
      <c r="L183" s="124"/>
      <c r="M183" s="124">
        <v>200</v>
      </c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  <c r="AC183" s="124"/>
      <c r="AD183" s="124"/>
      <c r="AE183" s="124"/>
      <c r="AF183" s="124"/>
      <c r="AMJ183"/>
    </row>
    <row r="184" spans="1:1024" s="119" customFormat="1" x14ac:dyDescent="0.35">
      <c r="A184" s="122" t="s">
        <v>30</v>
      </c>
      <c r="B184" s="131" t="s">
        <v>31</v>
      </c>
      <c r="C184" s="122">
        <v>25</v>
      </c>
      <c r="D184" s="124"/>
      <c r="E184" s="124">
        <v>25</v>
      </c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  <c r="AD184" s="124"/>
      <c r="AE184" s="124"/>
      <c r="AF184" s="124"/>
      <c r="AMJ184"/>
    </row>
    <row r="185" spans="1:1024" s="119" customFormat="1" x14ac:dyDescent="0.35">
      <c r="A185" s="122" t="s">
        <v>30</v>
      </c>
      <c r="B185" s="140" t="s">
        <v>46</v>
      </c>
      <c r="C185" s="122">
        <v>35</v>
      </c>
      <c r="D185" s="124">
        <v>35</v>
      </c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  <c r="Z185" s="124"/>
      <c r="AA185" s="124"/>
      <c r="AB185" s="124"/>
      <c r="AC185" s="124"/>
      <c r="AD185" s="124"/>
      <c r="AE185" s="124"/>
      <c r="AF185" s="124"/>
      <c r="AMJ185"/>
    </row>
    <row r="186" spans="1:1024" s="119" customFormat="1" ht="12.75" customHeight="1" x14ac:dyDescent="0.35">
      <c r="A186" s="170"/>
      <c r="B186" s="137"/>
      <c r="C186" s="122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  <c r="Z186" s="124"/>
      <c r="AA186" s="124"/>
      <c r="AB186" s="124"/>
      <c r="AC186" s="124"/>
      <c r="AD186" s="124"/>
      <c r="AE186" s="124"/>
      <c r="AF186" s="124"/>
      <c r="AMJ186"/>
    </row>
    <row r="187" spans="1:1024" s="119" customFormat="1" ht="12.85" customHeight="1" x14ac:dyDescent="0.35">
      <c r="A187" s="2" t="s">
        <v>219</v>
      </c>
      <c r="B187" s="2"/>
      <c r="C187" s="122"/>
      <c r="D187" s="124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24"/>
      <c r="AMJ187"/>
    </row>
    <row r="188" spans="1:1024" s="119" customFormat="1" ht="12.85" customHeight="1" x14ac:dyDescent="0.35">
      <c r="A188" s="128">
        <v>45</v>
      </c>
      <c r="B188" s="144" t="s">
        <v>118</v>
      </c>
      <c r="C188" s="122">
        <v>60</v>
      </c>
      <c r="D188" s="124"/>
      <c r="E188" s="124"/>
      <c r="F188" s="124"/>
      <c r="G188" s="124"/>
      <c r="H188" s="124"/>
      <c r="I188" s="124"/>
      <c r="J188" s="124">
        <v>63</v>
      </c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>
        <v>3</v>
      </c>
      <c r="X188" s="124"/>
      <c r="Y188" s="124"/>
      <c r="Z188" s="124"/>
      <c r="AA188" s="124"/>
      <c r="AB188" s="124"/>
      <c r="AC188" s="124"/>
      <c r="AD188" s="124"/>
      <c r="AE188" s="124"/>
      <c r="AF188" s="124"/>
      <c r="AMJ188" s="157"/>
    </row>
    <row r="189" spans="1:1024" s="119" customFormat="1" x14ac:dyDescent="0.35">
      <c r="A189" s="122">
        <v>226</v>
      </c>
      <c r="B189" s="145" t="s">
        <v>253</v>
      </c>
      <c r="C189" s="122">
        <v>70</v>
      </c>
      <c r="D189" s="124"/>
      <c r="E189" s="124"/>
      <c r="F189" s="124"/>
      <c r="G189" s="124"/>
      <c r="H189" s="124"/>
      <c r="I189" s="124"/>
      <c r="J189" s="124">
        <v>5.6</v>
      </c>
      <c r="K189" s="124"/>
      <c r="L189" s="124"/>
      <c r="M189" s="124"/>
      <c r="N189" s="124"/>
      <c r="O189" s="124"/>
      <c r="P189" s="124"/>
      <c r="Q189" s="124">
        <v>80</v>
      </c>
      <c r="R189" s="124"/>
      <c r="S189" s="124"/>
      <c r="T189" s="124"/>
      <c r="U189" s="124"/>
      <c r="V189" s="124">
        <v>7</v>
      </c>
      <c r="W189" s="124"/>
      <c r="X189" s="124"/>
      <c r="Y189" s="124"/>
      <c r="Z189" s="124"/>
      <c r="AA189" s="124"/>
      <c r="AB189" s="124"/>
      <c r="AC189" s="124"/>
      <c r="AD189" s="124"/>
      <c r="AE189" s="124"/>
      <c r="AF189" s="124"/>
      <c r="AMJ189"/>
    </row>
    <row r="190" spans="1:1024" s="119" customFormat="1" x14ac:dyDescent="0.35">
      <c r="A190" s="171">
        <v>310</v>
      </c>
      <c r="B190" s="145" t="s">
        <v>162</v>
      </c>
      <c r="C190" s="122">
        <v>130</v>
      </c>
      <c r="D190" s="124"/>
      <c r="E190" s="124"/>
      <c r="F190" s="124"/>
      <c r="G190" s="124"/>
      <c r="H190" s="124"/>
      <c r="I190" s="124">
        <v>130</v>
      </c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>
        <v>4.7</v>
      </c>
      <c r="W190" s="124"/>
      <c r="X190" s="124"/>
      <c r="Y190" s="124"/>
      <c r="Z190" s="124"/>
      <c r="AA190" s="124"/>
      <c r="AB190" s="124"/>
      <c r="AC190" s="124"/>
      <c r="AD190" s="124"/>
      <c r="AE190" s="124"/>
      <c r="AF190" s="124"/>
      <c r="AMJ190"/>
    </row>
    <row r="191" spans="1:1024" s="119" customFormat="1" x14ac:dyDescent="0.35">
      <c r="A191" s="128">
        <v>377</v>
      </c>
      <c r="B191" s="129" t="s">
        <v>78</v>
      </c>
      <c r="C191" s="122">
        <v>180</v>
      </c>
      <c r="D191" s="124"/>
      <c r="E191" s="124"/>
      <c r="F191" s="124"/>
      <c r="G191" s="124"/>
      <c r="H191" s="124"/>
      <c r="I191" s="124"/>
      <c r="J191" s="124"/>
      <c r="K191" s="124">
        <v>6</v>
      </c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>
        <v>10</v>
      </c>
      <c r="Z191" s="124"/>
      <c r="AA191" s="130">
        <v>0.66</v>
      </c>
      <c r="AB191" s="124"/>
      <c r="AC191" s="124"/>
      <c r="AD191" s="124"/>
      <c r="AE191" s="124"/>
      <c r="AF191" s="124"/>
      <c r="AMJ191"/>
    </row>
    <row r="192" spans="1:1024" s="119" customFormat="1" x14ac:dyDescent="0.35">
      <c r="A192" s="122"/>
      <c r="B192" s="131"/>
      <c r="C192" s="122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124"/>
      <c r="AE192" s="124"/>
      <c r="AF192" s="124"/>
      <c r="AMJ192"/>
    </row>
    <row r="193" spans="1:1024" s="119" customFormat="1" x14ac:dyDescent="0.35">
      <c r="A193" s="122" t="s">
        <v>30</v>
      </c>
      <c r="B193" s="140" t="s">
        <v>46</v>
      </c>
      <c r="C193" s="122">
        <v>20</v>
      </c>
      <c r="D193" s="124">
        <v>20</v>
      </c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4"/>
      <c r="AMJ193"/>
    </row>
    <row r="194" spans="1:1024" s="119" customFormat="1" ht="17.2" customHeight="1" x14ac:dyDescent="0.3">
      <c r="A194" s="136">
        <v>401</v>
      </c>
      <c r="B194" s="146" t="s">
        <v>163</v>
      </c>
      <c r="C194" s="136" t="s">
        <v>254</v>
      </c>
      <c r="D194" s="124"/>
      <c r="E194" s="124"/>
      <c r="F194" s="124">
        <v>45.3</v>
      </c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>
        <v>45</v>
      </c>
      <c r="S194" s="124"/>
      <c r="T194" s="124"/>
      <c r="U194" s="124"/>
      <c r="V194" s="124"/>
      <c r="W194" s="124">
        <v>4</v>
      </c>
      <c r="X194" s="130">
        <v>0.05</v>
      </c>
      <c r="Y194" s="130">
        <v>1.6</v>
      </c>
      <c r="Z194" s="124">
        <v>10</v>
      </c>
      <c r="AA194" s="124"/>
      <c r="AB194" s="124">
        <v>0.7</v>
      </c>
      <c r="AC194" s="124"/>
      <c r="AD194" s="124"/>
      <c r="AE194" s="124"/>
      <c r="AF194" s="124"/>
      <c r="AG194" s="142"/>
    </row>
    <row r="195" spans="1:1024" s="119" customFormat="1" x14ac:dyDescent="0.35">
      <c r="A195" s="147"/>
      <c r="B195" s="148" t="s">
        <v>221</v>
      </c>
      <c r="C195" s="149"/>
      <c r="D195" s="150">
        <f t="shared" ref="D195:AF195" si="7">D194+D193+D192+D191+D190+D189+D188+D187+D186+D185+D184+D183+D182+D181+D180+D179+D178+D177+D176+D175+D174+D173+D172+D171</f>
        <v>55</v>
      </c>
      <c r="E195" s="150">
        <f t="shared" si="7"/>
        <v>50</v>
      </c>
      <c r="F195" s="150">
        <f t="shared" si="7"/>
        <v>45.3</v>
      </c>
      <c r="G195" s="150">
        <f t="shared" si="7"/>
        <v>65</v>
      </c>
      <c r="H195" s="150">
        <f t="shared" si="7"/>
        <v>0</v>
      </c>
      <c r="I195" s="150">
        <f t="shared" si="7"/>
        <v>184</v>
      </c>
      <c r="J195" s="150">
        <f t="shared" si="7"/>
        <v>167</v>
      </c>
      <c r="K195" s="150">
        <f t="shared" si="7"/>
        <v>126</v>
      </c>
      <c r="L195" s="150">
        <f t="shared" si="7"/>
        <v>0</v>
      </c>
      <c r="M195" s="150">
        <f t="shared" si="7"/>
        <v>200</v>
      </c>
      <c r="N195" s="150">
        <f t="shared" si="7"/>
        <v>0</v>
      </c>
      <c r="O195" s="150">
        <f t="shared" si="7"/>
        <v>0</v>
      </c>
      <c r="P195" s="150">
        <f t="shared" si="7"/>
        <v>87</v>
      </c>
      <c r="Q195" s="150">
        <f t="shared" si="7"/>
        <v>80</v>
      </c>
      <c r="R195" s="150">
        <f t="shared" si="7"/>
        <v>363</v>
      </c>
      <c r="S195" s="150">
        <f t="shared" si="7"/>
        <v>0</v>
      </c>
      <c r="T195" s="150">
        <f t="shared" si="7"/>
        <v>15</v>
      </c>
      <c r="U195" s="150">
        <f t="shared" si="7"/>
        <v>0</v>
      </c>
      <c r="V195" s="150">
        <f t="shared" si="7"/>
        <v>28.1</v>
      </c>
      <c r="W195" s="150">
        <f t="shared" si="7"/>
        <v>7</v>
      </c>
      <c r="X195" s="150">
        <f t="shared" si="7"/>
        <v>0.05</v>
      </c>
      <c r="Y195" s="150">
        <f t="shared" si="7"/>
        <v>19.900000000000002</v>
      </c>
      <c r="Z195" s="150">
        <f t="shared" si="7"/>
        <v>30</v>
      </c>
      <c r="AA195" s="150">
        <f t="shared" si="7"/>
        <v>0.66</v>
      </c>
      <c r="AB195" s="150">
        <f t="shared" si="7"/>
        <v>0.7</v>
      </c>
      <c r="AC195" s="150">
        <f t="shared" si="7"/>
        <v>3</v>
      </c>
      <c r="AD195" s="150">
        <f t="shared" si="7"/>
        <v>0</v>
      </c>
      <c r="AE195" s="150">
        <f t="shared" si="7"/>
        <v>0</v>
      </c>
      <c r="AF195" s="150">
        <f t="shared" si="7"/>
        <v>4.5</v>
      </c>
      <c r="AMJ195"/>
    </row>
    <row r="196" spans="1:1024" s="119" customFormat="1" ht="11.25" customHeight="1" x14ac:dyDescent="0.35">
      <c r="A196" s="3" t="s">
        <v>255</v>
      </c>
      <c r="B196" s="3"/>
      <c r="C196" s="120"/>
      <c r="D196" s="151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MJ196"/>
    </row>
    <row r="197" spans="1:1024" s="119" customFormat="1" ht="17.25" customHeight="1" x14ac:dyDescent="0.35">
      <c r="A197" s="2" t="s">
        <v>23</v>
      </c>
      <c r="B197" s="2"/>
      <c r="C197" s="122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4"/>
      <c r="AMJ197"/>
    </row>
    <row r="198" spans="1:1024" s="119" customFormat="1" ht="11.25" customHeight="1" x14ac:dyDescent="0.35">
      <c r="A198" s="128">
        <v>372</v>
      </c>
      <c r="B198" s="131" t="s">
        <v>166</v>
      </c>
      <c r="C198" s="126">
        <v>50</v>
      </c>
      <c r="D198" s="124"/>
      <c r="E198" s="124"/>
      <c r="F198" s="124"/>
      <c r="G198" s="124"/>
      <c r="H198" s="124"/>
      <c r="I198" s="124"/>
      <c r="J198" s="124"/>
      <c r="K198" s="124">
        <v>58</v>
      </c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  <c r="W198" s="124"/>
      <c r="X198" s="124"/>
      <c r="Y198" s="124">
        <v>2</v>
      </c>
      <c r="Z198" s="124"/>
      <c r="AA198" s="124"/>
      <c r="AB198" s="124"/>
      <c r="AC198" s="124"/>
      <c r="AD198" s="124"/>
      <c r="AE198" s="124"/>
      <c r="AF198" s="124"/>
      <c r="AMJ198" s="157"/>
    </row>
    <row r="199" spans="1:1024" s="119" customFormat="1" ht="12.75" customHeight="1" x14ac:dyDescent="0.35">
      <c r="A199" s="122">
        <v>94</v>
      </c>
      <c r="B199" s="163" t="s">
        <v>168</v>
      </c>
      <c r="C199" s="136">
        <v>150</v>
      </c>
      <c r="D199" s="124"/>
      <c r="E199" s="124"/>
      <c r="F199" s="124"/>
      <c r="G199" s="124">
        <v>9</v>
      </c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>
        <v>150</v>
      </c>
      <c r="S199" s="124"/>
      <c r="T199" s="124"/>
      <c r="U199" s="124"/>
      <c r="V199" s="124">
        <v>1.5</v>
      </c>
      <c r="W199" s="124"/>
      <c r="X199" s="124"/>
      <c r="Y199" s="124">
        <v>1.2</v>
      </c>
      <c r="Z199" s="124"/>
      <c r="AA199" s="124"/>
      <c r="AB199" s="124"/>
      <c r="AC199" s="124"/>
      <c r="AD199" s="124"/>
      <c r="AE199" s="124"/>
      <c r="AF199" s="124"/>
      <c r="AMJ199"/>
    </row>
    <row r="200" spans="1:1024" s="119" customFormat="1" x14ac:dyDescent="0.35">
      <c r="A200" s="122">
        <v>379</v>
      </c>
      <c r="B200" s="160" t="s">
        <v>230</v>
      </c>
      <c r="C200" s="122">
        <v>180</v>
      </c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>
        <v>150</v>
      </c>
      <c r="S200" s="124"/>
      <c r="T200" s="124"/>
      <c r="U200" s="124"/>
      <c r="V200" s="124"/>
      <c r="W200" s="124"/>
      <c r="X200" s="124"/>
      <c r="Y200" s="124">
        <v>7</v>
      </c>
      <c r="Z200" s="124"/>
      <c r="AA200" s="124"/>
      <c r="AB200" s="124"/>
      <c r="AC200" s="124"/>
      <c r="AD200" s="124">
        <v>3.6</v>
      </c>
      <c r="AE200" s="124"/>
      <c r="AF200" s="124"/>
      <c r="AMJ200"/>
    </row>
    <row r="201" spans="1:1024" s="153" customFormat="1" ht="17.25" customHeight="1" x14ac:dyDescent="0.35">
      <c r="A201" s="172">
        <v>15</v>
      </c>
      <c r="B201" s="131" t="s">
        <v>256</v>
      </c>
      <c r="C201" s="128">
        <v>15</v>
      </c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>
        <v>15</v>
      </c>
      <c r="U201" s="173"/>
      <c r="V201" s="173">
        <v>10</v>
      </c>
      <c r="W201" s="173"/>
      <c r="X201" s="173"/>
      <c r="Y201" s="173"/>
      <c r="Z201" s="173"/>
      <c r="AA201" s="173"/>
      <c r="AB201" s="173"/>
      <c r="AC201" s="173"/>
      <c r="AD201" s="173"/>
      <c r="AE201" s="173"/>
      <c r="AF201" s="124"/>
      <c r="AMJ201" s="174"/>
    </row>
    <row r="202" spans="1:1024" s="119" customFormat="1" x14ac:dyDescent="0.35">
      <c r="A202" s="128" t="s">
        <v>30</v>
      </c>
      <c r="B202" s="131" t="s">
        <v>31</v>
      </c>
      <c r="C202" s="122">
        <v>25</v>
      </c>
      <c r="D202" s="124"/>
      <c r="E202" s="124">
        <v>25</v>
      </c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  <c r="AB202" s="124"/>
      <c r="AC202" s="124"/>
      <c r="AD202" s="124"/>
      <c r="AE202" s="124"/>
      <c r="AF202" s="124"/>
      <c r="AMJ202"/>
    </row>
    <row r="203" spans="1:1024" s="119" customFormat="1" ht="12.85" customHeight="1" x14ac:dyDescent="0.35">
      <c r="A203" s="2" t="s">
        <v>33</v>
      </c>
      <c r="B203" s="2"/>
      <c r="C203" s="122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  <c r="AC203" s="124"/>
      <c r="AD203" s="124"/>
      <c r="AE203" s="124"/>
      <c r="AF203" s="124"/>
      <c r="AMJ203"/>
    </row>
    <row r="204" spans="1:1024" s="119" customFormat="1" ht="20.25" x14ac:dyDescent="0.35">
      <c r="A204" s="128" t="s">
        <v>30</v>
      </c>
      <c r="B204" s="129" t="s">
        <v>237</v>
      </c>
      <c r="C204" s="128">
        <v>180</v>
      </c>
      <c r="D204" s="124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>
        <v>180</v>
      </c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24"/>
      <c r="AMJ204"/>
    </row>
    <row r="205" spans="1:1024" s="119" customFormat="1" ht="19.5" customHeight="1" x14ac:dyDescent="0.35">
      <c r="A205" s="2" t="s">
        <v>37</v>
      </c>
      <c r="B205" s="2"/>
      <c r="C205" s="126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124"/>
      <c r="AC205" s="124"/>
      <c r="AD205" s="124"/>
      <c r="AE205" s="124"/>
      <c r="AF205" s="124"/>
      <c r="AMJ205"/>
    </row>
    <row r="206" spans="1:1024" s="119" customFormat="1" ht="17.25" customHeight="1" x14ac:dyDescent="0.35">
      <c r="A206" s="122" t="s">
        <v>98</v>
      </c>
      <c r="B206" s="131" t="s">
        <v>99</v>
      </c>
      <c r="C206" s="122">
        <v>50</v>
      </c>
      <c r="D206" s="123"/>
      <c r="E206" s="123"/>
      <c r="F206" s="123"/>
      <c r="G206" s="123"/>
      <c r="H206" s="123"/>
      <c r="I206" s="123"/>
      <c r="J206" s="123">
        <v>50</v>
      </c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3"/>
      <c r="AF206" s="124"/>
      <c r="AMJ206"/>
    </row>
    <row r="207" spans="1:1024" s="119" customFormat="1" x14ac:dyDescent="0.35">
      <c r="A207" s="122">
        <v>81</v>
      </c>
      <c r="B207" s="162" t="s">
        <v>169</v>
      </c>
      <c r="C207" s="122">
        <v>180</v>
      </c>
      <c r="D207" s="124"/>
      <c r="E207" s="124"/>
      <c r="F207" s="124"/>
      <c r="G207" s="124"/>
      <c r="H207" s="124"/>
      <c r="I207" s="124"/>
      <c r="J207" s="124">
        <v>72.2</v>
      </c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>
        <v>7</v>
      </c>
      <c r="V207" s="124"/>
      <c r="W207" s="124">
        <v>3.6</v>
      </c>
      <c r="X207" s="124"/>
      <c r="Y207" s="124"/>
      <c r="Z207" s="124"/>
      <c r="AA207" s="124"/>
      <c r="AB207" s="124"/>
      <c r="AC207" s="124"/>
      <c r="AD207" s="124"/>
      <c r="AE207" s="124"/>
      <c r="AF207" s="139">
        <v>4.5</v>
      </c>
      <c r="AMJ207"/>
    </row>
    <row r="208" spans="1:1024" s="119" customFormat="1" x14ac:dyDescent="0.35">
      <c r="A208" s="122">
        <v>260</v>
      </c>
      <c r="B208" s="162" t="s">
        <v>170</v>
      </c>
      <c r="C208" s="122">
        <v>70</v>
      </c>
      <c r="D208" s="124"/>
      <c r="E208" s="124"/>
      <c r="F208" s="124">
        <v>1.7</v>
      </c>
      <c r="G208" s="124"/>
      <c r="H208" s="124"/>
      <c r="I208" s="124"/>
      <c r="J208" s="124">
        <v>19.8</v>
      </c>
      <c r="K208" s="124"/>
      <c r="L208" s="124"/>
      <c r="M208" s="124"/>
      <c r="N208" s="124">
        <v>56.6</v>
      </c>
      <c r="O208" s="124"/>
      <c r="P208" s="124"/>
      <c r="Q208" s="124"/>
      <c r="R208" s="124"/>
      <c r="S208" s="124"/>
      <c r="T208" s="124"/>
      <c r="U208" s="124"/>
      <c r="V208" s="124"/>
      <c r="W208" s="124">
        <v>2.2999999999999998</v>
      </c>
      <c r="X208" s="124"/>
      <c r="Y208" s="124"/>
      <c r="Z208" s="124"/>
      <c r="AA208" s="124"/>
      <c r="AB208" s="124"/>
      <c r="AC208" s="124"/>
      <c r="AD208" s="124"/>
      <c r="AE208" s="124"/>
      <c r="AF208" s="124"/>
      <c r="AMJ208"/>
    </row>
    <row r="209" spans="1:1024" s="119" customFormat="1" ht="12.75" customHeight="1" x14ac:dyDescent="0.35">
      <c r="A209" s="122">
        <v>203</v>
      </c>
      <c r="B209" s="162" t="s">
        <v>171</v>
      </c>
      <c r="C209" s="122">
        <v>150</v>
      </c>
      <c r="D209" s="124"/>
      <c r="E209" s="141"/>
      <c r="F209" s="141"/>
      <c r="G209" s="141"/>
      <c r="H209" s="141">
        <v>51</v>
      </c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>
        <v>5</v>
      </c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24"/>
      <c r="AMJ209"/>
    </row>
    <row r="210" spans="1:1024" s="119" customFormat="1" x14ac:dyDescent="0.35">
      <c r="A210" s="122">
        <v>342</v>
      </c>
      <c r="B210" s="162" t="s">
        <v>92</v>
      </c>
      <c r="C210" s="122">
        <v>180</v>
      </c>
      <c r="D210" s="124"/>
      <c r="E210" s="124"/>
      <c r="F210" s="124"/>
      <c r="G210" s="124"/>
      <c r="H210" s="124"/>
      <c r="I210" s="124"/>
      <c r="J210" s="124"/>
      <c r="K210" s="124">
        <v>36</v>
      </c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>
        <v>9.6</v>
      </c>
      <c r="Z210" s="124"/>
      <c r="AA210" s="124"/>
      <c r="AB210" s="124"/>
      <c r="AC210" s="124"/>
      <c r="AD210" s="124"/>
      <c r="AE210" s="124"/>
      <c r="AF210" s="124"/>
      <c r="AMJ210"/>
    </row>
    <row r="211" spans="1:1024" s="119" customFormat="1" x14ac:dyDescent="0.35">
      <c r="A211" s="122" t="s">
        <v>30</v>
      </c>
      <c r="B211" s="131" t="s">
        <v>31</v>
      </c>
      <c r="C211" s="122">
        <v>25</v>
      </c>
      <c r="D211" s="124"/>
      <c r="E211" s="124">
        <v>25</v>
      </c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4"/>
      <c r="AMJ211"/>
    </row>
    <row r="212" spans="1:1024" s="119" customFormat="1" x14ac:dyDescent="0.35">
      <c r="A212" s="122"/>
      <c r="B212" s="140" t="s">
        <v>46</v>
      </c>
      <c r="C212" s="122">
        <v>35</v>
      </c>
      <c r="D212" s="124">
        <v>35</v>
      </c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  <c r="AC212" s="124"/>
      <c r="AD212" s="124"/>
      <c r="AE212" s="124"/>
      <c r="AF212" s="124"/>
      <c r="AMJ212"/>
    </row>
    <row r="213" spans="1:1024" s="119" customFormat="1" ht="12.85" customHeight="1" x14ac:dyDescent="0.35">
      <c r="A213" s="2" t="s">
        <v>219</v>
      </c>
      <c r="B213" s="2"/>
      <c r="C213" s="122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4"/>
      <c r="AMJ213"/>
    </row>
    <row r="214" spans="1:1024" s="119" customFormat="1" x14ac:dyDescent="0.35">
      <c r="A214" s="122" t="s">
        <v>30</v>
      </c>
      <c r="B214" s="131" t="s">
        <v>31</v>
      </c>
      <c r="C214" s="122">
        <v>25</v>
      </c>
      <c r="D214" s="124"/>
      <c r="E214" s="124">
        <v>25</v>
      </c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  <c r="AC214" s="124"/>
      <c r="AD214" s="124"/>
      <c r="AE214" s="124"/>
      <c r="AF214" s="124"/>
      <c r="AMJ214"/>
    </row>
    <row r="215" spans="1:1024" s="143" customFormat="1" ht="20.25" x14ac:dyDescent="0.35">
      <c r="A215" s="128">
        <v>223</v>
      </c>
      <c r="B215" s="140" t="s">
        <v>173</v>
      </c>
      <c r="C215" s="128" t="s">
        <v>257</v>
      </c>
      <c r="D215" s="124"/>
      <c r="E215" s="124">
        <v>9.1999999999999993</v>
      </c>
      <c r="F215" s="124"/>
      <c r="G215" s="124">
        <v>11</v>
      </c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>
        <v>52.6</v>
      </c>
      <c r="S215" s="124">
        <v>138.5</v>
      </c>
      <c r="T215" s="124"/>
      <c r="U215" s="124">
        <v>6</v>
      </c>
      <c r="V215" s="124">
        <v>6</v>
      </c>
      <c r="W215" s="124"/>
      <c r="X215" s="124">
        <v>0.15</v>
      </c>
      <c r="Y215" s="124">
        <v>4.5999999999999996</v>
      </c>
      <c r="Z215" s="124"/>
      <c r="AA215" s="124"/>
      <c r="AB215" s="124"/>
      <c r="AC215" s="124"/>
      <c r="AD215" s="124"/>
      <c r="AE215" s="124"/>
      <c r="AF215" s="124"/>
      <c r="AMJ215" s="37"/>
    </row>
    <row r="216" spans="1:1024" s="119" customFormat="1" x14ac:dyDescent="0.35">
      <c r="A216" s="128">
        <v>378</v>
      </c>
      <c r="B216" s="129" t="s">
        <v>103</v>
      </c>
      <c r="C216" s="122">
        <v>180</v>
      </c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>
        <v>120</v>
      </c>
      <c r="S216" s="124"/>
      <c r="T216" s="124"/>
      <c r="U216" s="124"/>
      <c r="V216" s="124"/>
      <c r="W216" s="124"/>
      <c r="X216" s="124"/>
      <c r="Y216" s="124">
        <v>10</v>
      </c>
      <c r="Z216" s="124"/>
      <c r="AA216" s="130">
        <v>0.66</v>
      </c>
      <c r="AB216" s="124"/>
      <c r="AC216" s="124"/>
      <c r="AD216" s="124"/>
      <c r="AE216" s="124"/>
      <c r="AF216" s="124"/>
      <c r="AMJ216"/>
    </row>
    <row r="217" spans="1:1024" s="119" customFormat="1" ht="10.15" x14ac:dyDescent="0.3">
      <c r="A217" s="132" t="s">
        <v>64</v>
      </c>
      <c r="B217" s="133" t="s">
        <v>217</v>
      </c>
      <c r="C217" s="132">
        <v>100</v>
      </c>
      <c r="D217" s="134"/>
      <c r="E217" s="134"/>
      <c r="F217" s="134"/>
      <c r="G217" s="134"/>
      <c r="H217" s="134"/>
      <c r="I217" s="134"/>
      <c r="J217" s="134"/>
      <c r="K217" s="134">
        <v>100</v>
      </c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  <c r="AA217" s="134"/>
      <c r="AB217" s="134"/>
      <c r="AC217" s="134"/>
      <c r="AD217" s="134"/>
      <c r="AE217" s="134"/>
      <c r="AF217" s="134"/>
      <c r="AG217" s="135"/>
    </row>
    <row r="218" spans="1:1024" s="119" customFormat="1" x14ac:dyDescent="0.35">
      <c r="A218" s="122" t="s">
        <v>30</v>
      </c>
      <c r="B218" s="131" t="s">
        <v>227</v>
      </c>
      <c r="C218" s="122">
        <v>20</v>
      </c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>
        <v>20</v>
      </c>
      <c r="AA218" s="124"/>
      <c r="AB218" s="124"/>
      <c r="AC218" s="124"/>
      <c r="AD218" s="124"/>
      <c r="AE218" s="124"/>
      <c r="AF218" s="124"/>
      <c r="AMJ218"/>
    </row>
    <row r="219" spans="1:1024" s="119" customFormat="1" x14ac:dyDescent="0.35">
      <c r="A219" s="147"/>
      <c r="B219" s="148" t="s">
        <v>221</v>
      </c>
      <c r="C219" s="149"/>
      <c r="D219" s="150">
        <f t="shared" ref="D219:AF219" si="8">D218+D217+D216+D215+D214+D213+D212+D211+D210+D209+D208+D207+D206+D205+D204+D203+D202+D201+D200+D199+D198</f>
        <v>35</v>
      </c>
      <c r="E219" s="150">
        <f t="shared" si="8"/>
        <v>84.2</v>
      </c>
      <c r="F219" s="150">
        <f t="shared" si="8"/>
        <v>1.7</v>
      </c>
      <c r="G219" s="150">
        <f t="shared" si="8"/>
        <v>20</v>
      </c>
      <c r="H219" s="150">
        <f t="shared" si="8"/>
        <v>51</v>
      </c>
      <c r="I219" s="150">
        <f t="shared" si="8"/>
        <v>0</v>
      </c>
      <c r="J219" s="150">
        <f t="shared" si="8"/>
        <v>142</v>
      </c>
      <c r="K219" s="150">
        <f t="shared" si="8"/>
        <v>194</v>
      </c>
      <c r="L219" s="150">
        <f t="shared" si="8"/>
        <v>0</v>
      </c>
      <c r="M219" s="150">
        <f t="shared" si="8"/>
        <v>0</v>
      </c>
      <c r="N219" s="150">
        <f t="shared" si="8"/>
        <v>56.6</v>
      </c>
      <c r="O219" s="150">
        <f t="shared" si="8"/>
        <v>0</v>
      </c>
      <c r="P219" s="150">
        <f t="shared" si="8"/>
        <v>0</v>
      </c>
      <c r="Q219" s="150">
        <f t="shared" si="8"/>
        <v>0</v>
      </c>
      <c r="R219" s="150">
        <f t="shared" si="8"/>
        <v>652.6</v>
      </c>
      <c r="S219" s="150">
        <f t="shared" si="8"/>
        <v>138.5</v>
      </c>
      <c r="T219" s="150">
        <f t="shared" si="8"/>
        <v>15</v>
      </c>
      <c r="U219" s="150">
        <f t="shared" si="8"/>
        <v>13</v>
      </c>
      <c r="V219" s="150">
        <f t="shared" si="8"/>
        <v>22.5</v>
      </c>
      <c r="W219" s="150">
        <f t="shared" si="8"/>
        <v>5.9</v>
      </c>
      <c r="X219" s="150">
        <f t="shared" si="8"/>
        <v>0.15</v>
      </c>
      <c r="Y219" s="150">
        <f t="shared" si="8"/>
        <v>34.4</v>
      </c>
      <c r="Z219" s="150">
        <f t="shared" si="8"/>
        <v>20</v>
      </c>
      <c r="AA219" s="150">
        <f t="shared" si="8"/>
        <v>0.66</v>
      </c>
      <c r="AB219" s="150">
        <f t="shared" si="8"/>
        <v>0</v>
      </c>
      <c r="AC219" s="150">
        <f t="shared" si="8"/>
        <v>0</v>
      </c>
      <c r="AD219" s="150">
        <f t="shared" si="8"/>
        <v>3.6</v>
      </c>
      <c r="AE219" s="150">
        <f t="shared" si="8"/>
        <v>0</v>
      </c>
      <c r="AF219" s="150">
        <f t="shared" si="8"/>
        <v>4.5</v>
      </c>
      <c r="AMJ219"/>
    </row>
    <row r="220" spans="1:1024" s="119" customFormat="1" ht="11.25" customHeight="1" x14ac:dyDescent="0.35">
      <c r="A220" s="3" t="s">
        <v>258</v>
      </c>
      <c r="B220" s="3"/>
      <c r="C220" s="120"/>
      <c r="D220" s="151"/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MJ220"/>
    </row>
    <row r="221" spans="1:1024" s="143" customFormat="1" ht="15.7" customHeight="1" x14ac:dyDescent="0.35">
      <c r="A221" s="128">
        <v>210</v>
      </c>
      <c r="B221" s="164" t="s">
        <v>101</v>
      </c>
      <c r="C221" s="128">
        <v>50</v>
      </c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>
        <v>15</v>
      </c>
      <c r="S221" s="124"/>
      <c r="T221" s="124"/>
      <c r="U221" s="124"/>
      <c r="V221" s="124">
        <v>2</v>
      </c>
      <c r="W221" s="124"/>
      <c r="X221" s="124">
        <v>1</v>
      </c>
      <c r="Y221" s="124"/>
      <c r="Z221" s="124"/>
      <c r="AA221" s="124"/>
      <c r="AB221" s="124"/>
      <c r="AC221" s="124"/>
      <c r="AD221" s="124"/>
      <c r="AE221" s="124"/>
      <c r="AF221" s="124"/>
      <c r="AMJ221" s="37"/>
    </row>
    <row r="222" spans="1:1024" s="119" customFormat="1" ht="23.85" customHeight="1" x14ac:dyDescent="0.35">
      <c r="A222" s="128">
        <v>120</v>
      </c>
      <c r="B222" s="144" t="s">
        <v>177</v>
      </c>
      <c r="C222" s="122">
        <v>200</v>
      </c>
      <c r="D222" s="124"/>
      <c r="E222" s="124"/>
      <c r="F222" s="124"/>
      <c r="G222" s="124"/>
      <c r="H222" s="124">
        <v>16</v>
      </c>
      <c r="I222" s="124"/>
      <c r="J222" s="124"/>
      <c r="K222" s="124"/>
      <c r="L222" s="124"/>
      <c r="M222" s="124"/>
      <c r="N222" s="124"/>
      <c r="O222" s="124"/>
      <c r="P222" s="124"/>
      <c r="Q222" s="124"/>
      <c r="R222" s="124">
        <v>147</v>
      </c>
      <c r="S222" s="124"/>
      <c r="T222" s="124"/>
      <c r="U222" s="124"/>
      <c r="V222" s="124">
        <v>1.6</v>
      </c>
      <c r="W222" s="124"/>
      <c r="X222" s="124"/>
      <c r="Y222" s="124">
        <v>1.3</v>
      </c>
      <c r="Z222" s="124"/>
      <c r="AA222" s="124"/>
      <c r="AB222" s="124"/>
      <c r="AC222" s="124"/>
      <c r="AD222" s="124"/>
      <c r="AE222" s="124"/>
      <c r="AF222" s="124"/>
      <c r="AMJ222"/>
    </row>
    <row r="223" spans="1:1024" s="119" customFormat="1" x14ac:dyDescent="0.35">
      <c r="A223" s="128" t="s">
        <v>30</v>
      </c>
      <c r="B223" s="131" t="s">
        <v>31</v>
      </c>
      <c r="C223" s="122">
        <v>25</v>
      </c>
      <c r="D223" s="124"/>
      <c r="E223" s="124">
        <v>25</v>
      </c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  <c r="AD223" s="124"/>
      <c r="AE223" s="124"/>
      <c r="AF223" s="124"/>
      <c r="AMJ223"/>
    </row>
    <row r="224" spans="1:1024" s="119" customFormat="1" x14ac:dyDescent="0.35">
      <c r="A224" s="128">
        <v>376</v>
      </c>
      <c r="B224" s="129" t="s">
        <v>28</v>
      </c>
      <c r="C224" s="122">
        <v>180</v>
      </c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>
        <v>10</v>
      </c>
      <c r="Z224" s="124"/>
      <c r="AA224" s="130">
        <v>0.66</v>
      </c>
      <c r="AB224" s="124"/>
      <c r="AC224" s="124"/>
      <c r="AD224" s="124"/>
      <c r="AE224" s="124"/>
      <c r="AF224" s="124"/>
      <c r="AMJ224"/>
    </row>
    <row r="225" spans="1:1024" s="119" customFormat="1" x14ac:dyDescent="0.35">
      <c r="A225" s="128" t="s">
        <v>30</v>
      </c>
      <c r="B225" s="129" t="s">
        <v>251</v>
      </c>
      <c r="C225" s="122">
        <v>10</v>
      </c>
      <c r="D225" s="124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>
        <v>20</v>
      </c>
      <c r="AA225" s="141"/>
      <c r="AB225" s="141"/>
      <c r="AC225" s="141"/>
      <c r="AD225" s="141"/>
      <c r="AE225" s="141"/>
      <c r="AF225" s="124"/>
      <c r="AMJ225"/>
    </row>
    <row r="226" spans="1:1024" s="119" customFormat="1" ht="12.85" customHeight="1" x14ac:dyDescent="0.35">
      <c r="A226" s="2" t="s">
        <v>33</v>
      </c>
      <c r="B226" s="2"/>
      <c r="C226" s="122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30"/>
      <c r="AB226" s="124"/>
      <c r="AC226" s="124"/>
      <c r="AD226" s="124"/>
      <c r="AE226" s="124"/>
      <c r="AF226" s="124"/>
      <c r="AMJ226"/>
    </row>
    <row r="227" spans="1:1024" s="119" customFormat="1" ht="30.4" x14ac:dyDescent="0.35">
      <c r="A227" s="122" t="s">
        <v>30</v>
      </c>
      <c r="B227" s="163" t="s">
        <v>259</v>
      </c>
      <c r="C227" s="136">
        <v>200</v>
      </c>
      <c r="D227" s="124"/>
      <c r="E227" s="141"/>
      <c r="F227" s="141"/>
      <c r="G227" s="141"/>
      <c r="H227" s="141"/>
      <c r="I227" s="141"/>
      <c r="J227" s="141"/>
      <c r="K227" s="141"/>
      <c r="L227" s="141"/>
      <c r="M227" s="141">
        <v>200</v>
      </c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24"/>
      <c r="AMJ227"/>
    </row>
    <row r="228" spans="1:1024" s="119" customFormat="1" ht="12.85" customHeight="1" x14ac:dyDescent="0.35">
      <c r="A228" s="2" t="s">
        <v>37</v>
      </c>
      <c r="B228" s="2"/>
      <c r="C228" s="122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30"/>
      <c r="AB228" s="124"/>
      <c r="AC228" s="124"/>
      <c r="AD228" s="124"/>
      <c r="AE228" s="124"/>
      <c r="AF228" s="124"/>
      <c r="AMJ228"/>
    </row>
    <row r="229" spans="1:1024" s="119" customFormat="1" x14ac:dyDescent="0.35">
      <c r="A229" s="122">
        <v>47</v>
      </c>
      <c r="B229" s="140" t="s">
        <v>72</v>
      </c>
      <c r="C229" s="122">
        <v>60</v>
      </c>
      <c r="D229" s="124"/>
      <c r="E229" s="124"/>
      <c r="F229" s="124"/>
      <c r="G229" s="124"/>
      <c r="H229" s="124"/>
      <c r="I229" s="124"/>
      <c r="J229" s="124">
        <v>54.6</v>
      </c>
      <c r="K229" s="124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  <c r="W229" s="124">
        <v>3</v>
      </c>
      <c r="X229" s="124"/>
      <c r="Y229" s="124">
        <v>2.5</v>
      </c>
      <c r="Z229" s="124"/>
      <c r="AA229" s="124"/>
      <c r="AB229" s="124"/>
      <c r="AC229" s="124"/>
      <c r="AD229" s="124"/>
      <c r="AE229" s="124"/>
      <c r="AF229" s="124"/>
      <c r="AMJ229"/>
    </row>
    <row r="230" spans="1:1024" s="119" customFormat="1" x14ac:dyDescent="0.35">
      <c r="A230" s="128">
        <v>96</v>
      </c>
      <c r="B230" s="140" t="s">
        <v>178</v>
      </c>
      <c r="C230" s="122">
        <v>180</v>
      </c>
      <c r="D230" s="124"/>
      <c r="E230" s="124"/>
      <c r="F230" s="124"/>
      <c r="G230" s="124">
        <v>4</v>
      </c>
      <c r="H230" s="124"/>
      <c r="I230" s="124">
        <v>54</v>
      </c>
      <c r="J230" s="124">
        <v>21.8</v>
      </c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>
        <v>3.6</v>
      </c>
      <c r="X230" s="124"/>
      <c r="Y230" s="124"/>
      <c r="Z230" s="124"/>
      <c r="AA230" s="124"/>
      <c r="AB230" s="124"/>
      <c r="AC230" s="124"/>
      <c r="AD230" s="124"/>
      <c r="AE230" s="124"/>
      <c r="AF230" s="139">
        <v>4.5</v>
      </c>
      <c r="AMJ230"/>
    </row>
    <row r="231" spans="1:1024" s="119" customFormat="1" ht="10.15" x14ac:dyDescent="0.3">
      <c r="A231" s="136">
        <v>234</v>
      </c>
      <c r="B231" s="146" t="s">
        <v>179</v>
      </c>
      <c r="C231" s="136">
        <v>80</v>
      </c>
      <c r="D231" s="130"/>
      <c r="E231" s="130">
        <v>27</v>
      </c>
      <c r="F231" s="130"/>
      <c r="G231" s="130"/>
      <c r="H231" s="130"/>
      <c r="I231" s="130"/>
      <c r="J231" s="130"/>
      <c r="K231" s="130"/>
      <c r="L231" s="130"/>
      <c r="M231" s="134"/>
      <c r="N231" s="130"/>
      <c r="O231" s="130"/>
      <c r="P231" s="130"/>
      <c r="Q231" s="134">
        <v>53</v>
      </c>
      <c r="R231" s="130">
        <v>20.8</v>
      </c>
      <c r="S231" s="130"/>
      <c r="T231" s="130"/>
      <c r="U231" s="130"/>
      <c r="V231" s="130"/>
      <c r="W231" s="130">
        <v>7</v>
      </c>
      <c r="X231" s="130"/>
      <c r="Y231" s="130"/>
      <c r="Z231" s="130"/>
      <c r="AA231" s="130"/>
      <c r="AB231" s="130"/>
      <c r="AC231" s="130"/>
      <c r="AD231" s="130"/>
      <c r="AE231" s="130"/>
      <c r="AF231" s="130"/>
      <c r="AG231" s="135"/>
    </row>
    <row r="232" spans="1:1024" s="119" customFormat="1" ht="10.15" x14ac:dyDescent="0.3">
      <c r="A232" s="122">
        <v>312</v>
      </c>
      <c r="B232" s="145" t="s">
        <v>76</v>
      </c>
      <c r="C232" s="122">
        <v>150</v>
      </c>
      <c r="D232" s="124"/>
      <c r="E232" s="124"/>
      <c r="F232" s="124"/>
      <c r="G232" s="124"/>
      <c r="H232" s="124"/>
      <c r="I232" s="124">
        <v>128</v>
      </c>
      <c r="J232" s="124"/>
      <c r="K232" s="124"/>
      <c r="L232" s="124"/>
      <c r="M232" s="124"/>
      <c r="N232" s="124"/>
      <c r="O232" s="124"/>
      <c r="P232" s="124"/>
      <c r="Q232" s="124"/>
      <c r="R232" s="124">
        <v>22</v>
      </c>
      <c r="S232" s="124"/>
      <c r="T232" s="124"/>
      <c r="U232" s="124"/>
      <c r="V232" s="124">
        <v>5</v>
      </c>
      <c r="W232" s="124"/>
      <c r="X232" s="124"/>
      <c r="Y232" s="124"/>
      <c r="Z232" s="124"/>
      <c r="AA232" s="124"/>
      <c r="AB232" s="124"/>
      <c r="AC232" s="124"/>
      <c r="AD232" s="124"/>
      <c r="AE232" s="124"/>
      <c r="AF232" s="124"/>
      <c r="AG232" s="142"/>
    </row>
    <row r="233" spans="1:1024" s="119" customFormat="1" x14ac:dyDescent="0.35">
      <c r="A233" s="128">
        <v>349</v>
      </c>
      <c r="B233" s="140" t="s">
        <v>45</v>
      </c>
      <c r="C233" s="122">
        <v>180</v>
      </c>
      <c r="D233" s="124"/>
      <c r="E233" s="124"/>
      <c r="F233" s="124"/>
      <c r="G233" s="124"/>
      <c r="H233" s="124"/>
      <c r="I233" s="124"/>
      <c r="J233" s="124"/>
      <c r="K233" s="124"/>
      <c r="L233" s="124">
        <v>18</v>
      </c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  <c r="Y233" s="124">
        <v>9</v>
      </c>
      <c r="Z233" s="124"/>
      <c r="AA233" s="124"/>
      <c r="AB233" s="124"/>
      <c r="AC233" s="124"/>
      <c r="AD233" s="124"/>
      <c r="AE233" s="124"/>
      <c r="AF233" s="124"/>
      <c r="AMJ233"/>
    </row>
    <row r="234" spans="1:1024" s="119" customFormat="1" x14ac:dyDescent="0.35">
      <c r="A234" s="122" t="s">
        <v>30</v>
      </c>
      <c r="B234" s="131" t="s">
        <v>31</v>
      </c>
      <c r="C234" s="122">
        <v>20</v>
      </c>
      <c r="D234" s="124"/>
      <c r="E234" s="124">
        <v>20</v>
      </c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  <c r="AA234" s="124"/>
      <c r="AB234" s="124"/>
      <c r="AC234" s="124"/>
      <c r="AD234" s="124"/>
      <c r="AE234" s="124"/>
      <c r="AF234" s="124"/>
      <c r="AMJ234"/>
    </row>
    <row r="235" spans="1:1024" s="119" customFormat="1" x14ac:dyDescent="0.35">
      <c r="A235" s="122"/>
      <c r="B235" s="140" t="s">
        <v>46</v>
      </c>
      <c r="C235" s="122">
        <v>35</v>
      </c>
      <c r="D235" s="124">
        <v>35</v>
      </c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  <c r="AC235" s="124"/>
      <c r="AD235" s="124"/>
      <c r="AE235" s="124"/>
      <c r="AF235" s="124"/>
      <c r="AMJ235"/>
    </row>
    <row r="236" spans="1:1024" s="119" customFormat="1" ht="12.85" customHeight="1" x14ac:dyDescent="0.35">
      <c r="A236" s="2" t="s">
        <v>219</v>
      </c>
      <c r="B236" s="2"/>
      <c r="C236" s="122"/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  <c r="AC236" s="124"/>
      <c r="AD236" s="124"/>
      <c r="AE236" s="124"/>
      <c r="AF236" s="124"/>
      <c r="AMJ236"/>
    </row>
    <row r="237" spans="1:1024" s="119" customFormat="1" x14ac:dyDescent="0.35">
      <c r="A237" s="128">
        <v>21</v>
      </c>
      <c r="B237" s="137" t="s">
        <v>93</v>
      </c>
      <c r="C237" s="122">
        <v>60</v>
      </c>
      <c r="D237" s="124"/>
      <c r="E237" s="124"/>
      <c r="F237" s="124"/>
      <c r="G237" s="124"/>
      <c r="H237" s="124"/>
      <c r="I237" s="124"/>
      <c r="J237" s="124">
        <v>57.6</v>
      </c>
      <c r="K237" s="124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>
        <v>3</v>
      </c>
      <c r="X237" s="124"/>
      <c r="Y237" s="124"/>
      <c r="Z237" s="124"/>
      <c r="AA237" s="124"/>
      <c r="AB237" s="124"/>
      <c r="AC237" s="124"/>
      <c r="AD237" s="124"/>
      <c r="AE237" s="124"/>
      <c r="AF237" s="124"/>
      <c r="AMJ237"/>
    </row>
    <row r="238" spans="1:1024" s="119" customFormat="1" x14ac:dyDescent="0.35">
      <c r="A238" s="122" t="s">
        <v>180</v>
      </c>
      <c r="B238" s="145" t="s">
        <v>181</v>
      </c>
      <c r="C238" s="122">
        <v>190</v>
      </c>
      <c r="D238" s="124"/>
      <c r="E238" s="124"/>
      <c r="F238" s="124">
        <v>2.25</v>
      </c>
      <c r="G238" s="124">
        <v>8</v>
      </c>
      <c r="H238" s="124"/>
      <c r="I238" s="124"/>
      <c r="J238" s="124">
        <v>112</v>
      </c>
      <c r="K238" s="124"/>
      <c r="L238" s="124"/>
      <c r="M238" s="124"/>
      <c r="N238" s="124">
        <v>60</v>
      </c>
      <c r="O238" s="124"/>
      <c r="P238" s="124"/>
      <c r="Q238" s="124"/>
      <c r="R238" s="124"/>
      <c r="S238" s="124"/>
      <c r="T238" s="124"/>
      <c r="U238" s="124">
        <v>7.5</v>
      </c>
      <c r="V238" s="124">
        <v>4</v>
      </c>
      <c r="W238" s="124"/>
      <c r="X238" s="130">
        <v>0.125</v>
      </c>
      <c r="Y238" s="124"/>
      <c r="Z238" s="124"/>
      <c r="AA238" s="124"/>
      <c r="AB238" s="124"/>
      <c r="AC238" s="124"/>
      <c r="AD238" s="124"/>
      <c r="AE238" s="124"/>
      <c r="AF238" s="124"/>
      <c r="AMJ238"/>
    </row>
    <row r="239" spans="1:1024" s="119" customFormat="1" ht="20.100000000000001" customHeight="1" x14ac:dyDescent="0.35">
      <c r="A239" s="128" t="s">
        <v>30</v>
      </c>
      <c r="B239" s="129" t="s">
        <v>183</v>
      </c>
      <c r="C239" s="122">
        <v>200</v>
      </c>
      <c r="D239" s="124"/>
      <c r="E239" s="124"/>
      <c r="F239" s="124"/>
      <c r="G239" s="124"/>
      <c r="H239" s="124"/>
      <c r="I239" s="124"/>
      <c r="J239" s="124"/>
      <c r="K239" s="124">
        <v>40</v>
      </c>
      <c r="L239" s="124"/>
      <c r="M239" s="124"/>
      <c r="N239" s="124"/>
      <c r="O239" s="124"/>
      <c r="P239" s="124"/>
      <c r="Q239" s="124"/>
      <c r="R239" s="124"/>
      <c r="S239" s="124"/>
      <c r="T239" s="124"/>
      <c r="U239" s="124"/>
      <c r="V239" s="124"/>
      <c r="W239" s="124"/>
      <c r="X239" s="124"/>
      <c r="Y239" s="124">
        <v>6.6</v>
      </c>
      <c r="Z239" s="124"/>
      <c r="AA239" s="130"/>
      <c r="AB239" s="124"/>
      <c r="AC239" s="124"/>
      <c r="AD239" s="124"/>
      <c r="AE239" s="124">
        <v>8</v>
      </c>
      <c r="AF239" s="124"/>
      <c r="AMJ239"/>
    </row>
    <row r="240" spans="1:1024" s="119" customFormat="1" x14ac:dyDescent="0.35">
      <c r="A240" s="122" t="s">
        <v>30</v>
      </c>
      <c r="B240" s="131" t="s">
        <v>31</v>
      </c>
      <c r="C240" s="122">
        <v>25</v>
      </c>
      <c r="D240" s="124"/>
      <c r="E240" s="124">
        <v>25</v>
      </c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4"/>
      <c r="AB240" s="124"/>
      <c r="AC240" s="124"/>
      <c r="AD240" s="124"/>
      <c r="AE240" s="124"/>
      <c r="AF240" s="124"/>
      <c r="AMJ240"/>
    </row>
    <row r="241" spans="1:1024" s="119" customFormat="1" ht="17.2" customHeight="1" x14ac:dyDescent="0.3">
      <c r="A241" s="136">
        <v>406</v>
      </c>
      <c r="B241" s="146" t="s">
        <v>239</v>
      </c>
      <c r="C241" s="136">
        <v>50</v>
      </c>
      <c r="D241" s="124"/>
      <c r="E241" s="124"/>
      <c r="F241" s="124">
        <v>25.85</v>
      </c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>
        <v>0.74</v>
      </c>
      <c r="W241" s="124">
        <v>0.02</v>
      </c>
      <c r="X241" s="130">
        <v>2.5000000000000001E-2</v>
      </c>
      <c r="Y241" s="130">
        <v>1.7</v>
      </c>
      <c r="Z241" s="124">
        <v>16.7</v>
      </c>
      <c r="AA241" s="124"/>
      <c r="AB241" s="124">
        <v>0.8</v>
      </c>
      <c r="AC241" s="124"/>
      <c r="AD241" s="124"/>
      <c r="AE241" s="124"/>
      <c r="AF241" s="124"/>
      <c r="AG241" s="142"/>
    </row>
    <row r="242" spans="1:1024" s="119" customFormat="1" x14ac:dyDescent="0.35">
      <c r="A242" s="147"/>
      <c r="B242" s="148" t="s">
        <v>221</v>
      </c>
      <c r="C242" s="149"/>
      <c r="D242" s="150">
        <f t="shared" ref="D242:AF242" si="9">D241+D240+D239+D238+D237+D236+D235+D234+D233+D232+D231+D230+D229+D228+D227+D226+D225+D224+D223+D222+D221</f>
        <v>35</v>
      </c>
      <c r="E242" s="150">
        <f t="shared" si="9"/>
        <v>97</v>
      </c>
      <c r="F242" s="150">
        <f t="shared" si="9"/>
        <v>28.1</v>
      </c>
      <c r="G242" s="150">
        <f t="shared" si="9"/>
        <v>12</v>
      </c>
      <c r="H242" s="150">
        <f t="shared" si="9"/>
        <v>16</v>
      </c>
      <c r="I242" s="150">
        <f t="shared" si="9"/>
        <v>182</v>
      </c>
      <c r="J242" s="150">
        <f t="shared" si="9"/>
        <v>246</v>
      </c>
      <c r="K242" s="150">
        <f t="shared" si="9"/>
        <v>40</v>
      </c>
      <c r="L242" s="150">
        <f t="shared" si="9"/>
        <v>18</v>
      </c>
      <c r="M242" s="150">
        <f t="shared" si="9"/>
        <v>200</v>
      </c>
      <c r="N242" s="150">
        <f t="shared" si="9"/>
        <v>60</v>
      </c>
      <c r="O242" s="150">
        <f t="shared" si="9"/>
        <v>0</v>
      </c>
      <c r="P242" s="150">
        <f t="shared" si="9"/>
        <v>0</v>
      </c>
      <c r="Q242" s="150">
        <f t="shared" si="9"/>
        <v>53</v>
      </c>
      <c r="R242" s="150">
        <f t="shared" si="9"/>
        <v>204.8</v>
      </c>
      <c r="S242" s="150">
        <f t="shared" si="9"/>
        <v>0</v>
      </c>
      <c r="T242" s="150">
        <f t="shared" si="9"/>
        <v>0</v>
      </c>
      <c r="U242" s="150">
        <f t="shared" si="9"/>
        <v>7.5</v>
      </c>
      <c r="V242" s="150">
        <f t="shared" si="9"/>
        <v>13.34</v>
      </c>
      <c r="W242" s="150">
        <f t="shared" si="9"/>
        <v>16.619999999999997</v>
      </c>
      <c r="X242" s="150">
        <f t="shared" si="9"/>
        <v>1.1499999999999999</v>
      </c>
      <c r="Y242" s="150">
        <f t="shared" si="9"/>
        <v>31.099999999999998</v>
      </c>
      <c r="Z242" s="150">
        <f t="shared" si="9"/>
        <v>36.700000000000003</v>
      </c>
      <c r="AA242" s="150">
        <f t="shared" si="9"/>
        <v>0.66</v>
      </c>
      <c r="AB242" s="150">
        <f t="shared" si="9"/>
        <v>0.8</v>
      </c>
      <c r="AC242" s="150">
        <f t="shared" si="9"/>
        <v>0</v>
      </c>
      <c r="AD242" s="150">
        <f t="shared" si="9"/>
        <v>0</v>
      </c>
      <c r="AE242" s="150">
        <f t="shared" si="9"/>
        <v>8</v>
      </c>
      <c r="AF242" s="150">
        <f t="shared" si="9"/>
        <v>4.5</v>
      </c>
      <c r="AMJ242"/>
    </row>
    <row r="243" spans="1:1024" s="119" customFormat="1" x14ac:dyDescent="0.35">
      <c r="A243" s="175"/>
      <c r="B243" s="176"/>
      <c r="C243" s="177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  <c r="W243" s="178"/>
      <c r="X243" s="178"/>
      <c r="Y243" s="178"/>
      <c r="Z243" s="178"/>
      <c r="AA243" s="178"/>
      <c r="AB243" s="178"/>
      <c r="AC243" s="178"/>
      <c r="AD243" s="178"/>
      <c r="AE243" s="178"/>
      <c r="AF243" s="179"/>
      <c r="AMJ243"/>
    </row>
    <row r="244" spans="1:1024" s="119" customFormat="1" x14ac:dyDescent="0.35">
      <c r="A244" s="180"/>
      <c r="B244" s="181" t="s">
        <v>260</v>
      </c>
      <c r="C244" s="180"/>
      <c r="D244" s="182">
        <f t="shared" ref="D244:AF244" si="10">(D242+D219+D195+D168+D145+D122+D99+D76+D53+D25)/10</f>
        <v>47</v>
      </c>
      <c r="E244" s="182">
        <f t="shared" si="10"/>
        <v>75.260000000000005</v>
      </c>
      <c r="F244" s="182">
        <f t="shared" si="10"/>
        <v>26.003000000000004</v>
      </c>
      <c r="G244" s="182">
        <f t="shared" si="10"/>
        <v>37.200000000000003</v>
      </c>
      <c r="H244" s="182">
        <f t="shared" si="10"/>
        <v>10.220000000000001</v>
      </c>
      <c r="I244" s="182">
        <f t="shared" si="10"/>
        <v>124.13</v>
      </c>
      <c r="J244" s="182">
        <f t="shared" si="10"/>
        <v>199.29999999999998</v>
      </c>
      <c r="K244" s="182">
        <f t="shared" si="10"/>
        <v>88.33</v>
      </c>
      <c r="L244" s="182">
        <f t="shared" si="10"/>
        <v>9.92</v>
      </c>
      <c r="M244" s="182">
        <f t="shared" si="10"/>
        <v>90</v>
      </c>
      <c r="N244" s="182">
        <f t="shared" si="10"/>
        <v>50.5</v>
      </c>
      <c r="O244" s="182">
        <f t="shared" si="10"/>
        <v>21.28</v>
      </c>
      <c r="P244" s="182">
        <f t="shared" si="10"/>
        <v>21.47</v>
      </c>
      <c r="Q244" s="182">
        <f t="shared" si="10"/>
        <v>33.130000000000003</v>
      </c>
      <c r="R244" s="182">
        <f t="shared" si="10"/>
        <v>404.89</v>
      </c>
      <c r="S244" s="182">
        <f t="shared" si="10"/>
        <v>34.43</v>
      </c>
      <c r="T244" s="182">
        <f t="shared" si="10"/>
        <v>5.5</v>
      </c>
      <c r="U244" s="182">
        <f t="shared" si="10"/>
        <v>9.4599999999999991</v>
      </c>
      <c r="V244" s="182">
        <f t="shared" si="10"/>
        <v>19.118000000000002</v>
      </c>
      <c r="W244" s="182">
        <f t="shared" si="10"/>
        <v>10.384</v>
      </c>
      <c r="X244" s="182">
        <f t="shared" si="10"/>
        <v>0.94549999999999979</v>
      </c>
      <c r="Y244" s="182">
        <f t="shared" si="10"/>
        <v>27.74</v>
      </c>
      <c r="Z244" s="182">
        <f t="shared" si="10"/>
        <v>17.34</v>
      </c>
      <c r="AA244" s="182">
        <f t="shared" si="10"/>
        <v>0.52800000000000002</v>
      </c>
      <c r="AB244" s="182">
        <f t="shared" si="10"/>
        <v>0.43000000000000005</v>
      </c>
      <c r="AC244" s="182">
        <f t="shared" si="10"/>
        <v>0.6</v>
      </c>
      <c r="AD244" s="182">
        <f t="shared" si="10"/>
        <v>1.08</v>
      </c>
      <c r="AE244" s="182">
        <f t="shared" si="10"/>
        <v>2.6</v>
      </c>
      <c r="AF244" s="182">
        <f t="shared" si="10"/>
        <v>4.5</v>
      </c>
      <c r="AMJ244"/>
    </row>
    <row r="245" spans="1:1024" s="119" customFormat="1" x14ac:dyDescent="0.35">
      <c r="A245" s="180"/>
      <c r="B245" s="181" t="s">
        <v>261</v>
      </c>
      <c r="C245" s="120"/>
      <c r="D245" s="151">
        <v>50</v>
      </c>
      <c r="E245" s="151">
        <v>80</v>
      </c>
      <c r="F245" s="151">
        <v>29</v>
      </c>
      <c r="G245" s="151">
        <v>43</v>
      </c>
      <c r="H245" s="151">
        <v>12</v>
      </c>
      <c r="I245" s="151">
        <v>140</v>
      </c>
      <c r="J245" s="151">
        <v>220</v>
      </c>
      <c r="K245" s="151">
        <v>100</v>
      </c>
      <c r="L245" s="151">
        <v>11</v>
      </c>
      <c r="M245" s="151">
        <v>100</v>
      </c>
      <c r="N245" s="151">
        <v>55</v>
      </c>
      <c r="O245" s="151">
        <v>25</v>
      </c>
      <c r="P245" s="151">
        <v>24</v>
      </c>
      <c r="Q245" s="151">
        <v>37</v>
      </c>
      <c r="R245" s="151">
        <v>450</v>
      </c>
      <c r="S245" s="151">
        <v>40</v>
      </c>
      <c r="T245" s="151">
        <v>6</v>
      </c>
      <c r="U245" s="151">
        <v>11</v>
      </c>
      <c r="V245" s="151">
        <v>21</v>
      </c>
      <c r="W245" s="151">
        <v>11</v>
      </c>
      <c r="X245" s="151">
        <v>1</v>
      </c>
      <c r="Y245" s="151">
        <v>30</v>
      </c>
      <c r="Z245" s="151">
        <v>20</v>
      </c>
      <c r="AA245" s="151">
        <v>0.6</v>
      </c>
      <c r="AB245" s="151">
        <v>0.5</v>
      </c>
      <c r="AC245" s="151">
        <v>0.6</v>
      </c>
      <c r="AD245" s="151">
        <v>1.2</v>
      </c>
      <c r="AE245" s="151">
        <v>3</v>
      </c>
      <c r="AF245" s="151">
        <v>5</v>
      </c>
      <c r="AMJ245"/>
    </row>
    <row r="246" spans="1:1024" s="119" customFormat="1" x14ac:dyDescent="0.35">
      <c r="A246" s="183"/>
      <c r="B246" s="184" t="s">
        <v>262</v>
      </c>
      <c r="C246" s="183"/>
      <c r="D246" s="185">
        <f t="shared" ref="D246:AF246" si="11">D244*100/D245</f>
        <v>94</v>
      </c>
      <c r="E246" s="185">
        <f t="shared" si="11"/>
        <v>94.075000000000017</v>
      </c>
      <c r="F246" s="185">
        <f t="shared" si="11"/>
        <v>89.66551724137932</v>
      </c>
      <c r="G246" s="185">
        <f t="shared" si="11"/>
        <v>86.511627906976756</v>
      </c>
      <c r="H246" s="185">
        <f t="shared" si="11"/>
        <v>85.166666666666671</v>
      </c>
      <c r="I246" s="185">
        <f t="shared" si="11"/>
        <v>88.664285714285711</v>
      </c>
      <c r="J246" s="185">
        <f t="shared" si="11"/>
        <v>90.590909090909093</v>
      </c>
      <c r="K246" s="185">
        <f t="shared" si="11"/>
        <v>88.33</v>
      </c>
      <c r="L246" s="185">
        <f t="shared" si="11"/>
        <v>90.181818181818187</v>
      </c>
      <c r="M246" s="185">
        <f t="shared" si="11"/>
        <v>90</v>
      </c>
      <c r="N246" s="185">
        <f t="shared" si="11"/>
        <v>91.818181818181813</v>
      </c>
      <c r="O246" s="185">
        <f t="shared" si="11"/>
        <v>85.12</v>
      </c>
      <c r="P246" s="185">
        <f t="shared" si="11"/>
        <v>89.458333333333329</v>
      </c>
      <c r="Q246" s="185">
        <f t="shared" si="11"/>
        <v>89.540540540540547</v>
      </c>
      <c r="R246" s="185">
        <f t="shared" si="11"/>
        <v>89.975555555555559</v>
      </c>
      <c r="S246" s="185">
        <f t="shared" si="11"/>
        <v>86.075000000000003</v>
      </c>
      <c r="T246" s="185">
        <f t="shared" si="11"/>
        <v>91.666666666666671</v>
      </c>
      <c r="U246" s="185">
        <f t="shared" si="11"/>
        <v>85.999999999999986</v>
      </c>
      <c r="V246" s="185">
        <f t="shared" si="11"/>
        <v>91.038095238095252</v>
      </c>
      <c r="W246" s="185">
        <f t="shared" si="11"/>
        <v>94.4</v>
      </c>
      <c r="X246" s="185">
        <f t="shared" si="11"/>
        <v>94.549999999999983</v>
      </c>
      <c r="Y246" s="185">
        <f t="shared" si="11"/>
        <v>92.466666666666669</v>
      </c>
      <c r="Z246" s="185">
        <f t="shared" si="11"/>
        <v>86.7</v>
      </c>
      <c r="AA246" s="185">
        <f t="shared" si="11"/>
        <v>88.000000000000014</v>
      </c>
      <c r="AB246" s="185">
        <f t="shared" si="11"/>
        <v>86.000000000000014</v>
      </c>
      <c r="AC246" s="185">
        <f t="shared" si="11"/>
        <v>100</v>
      </c>
      <c r="AD246" s="185">
        <f t="shared" si="11"/>
        <v>90</v>
      </c>
      <c r="AE246" s="185">
        <f t="shared" si="11"/>
        <v>86.666666666666671</v>
      </c>
      <c r="AF246" s="185">
        <f t="shared" si="11"/>
        <v>90</v>
      </c>
      <c r="AMJ246"/>
    </row>
    <row r="247" spans="1:1024" s="119" customFormat="1" x14ac:dyDescent="0.35"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6"/>
      <c r="O247" s="186"/>
      <c r="P247" s="186"/>
      <c r="Q247" s="186"/>
      <c r="R247" s="186"/>
      <c r="S247" s="186"/>
      <c r="T247" s="186"/>
      <c r="U247" s="186"/>
      <c r="V247" s="186"/>
      <c r="W247" s="187"/>
      <c r="X247" s="186"/>
      <c r="Y247" s="186"/>
      <c r="Z247" s="186"/>
      <c r="AA247" s="186"/>
      <c r="AB247" s="186"/>
      <c r="AC247" s="186"/>
      <c r="AD247" s="186"/>
      <c r="AE247" s="186"/>
      <c r="AF247" s="186"/>
      <c r="AMJ247"/>
    </row>
    <row r="249" spans="1:1024" x14ac:dyDescent="0.35">
      <c r="Z249" s="15"/>
    </row>
  </sheetData>
  <mergeCells count="49">
    <mergeCell ref="A220:B220"/>
    <mergeCell ref="A226:B226"/>
    <mergeCell ref="A228:B228"/>
    <mergeCell ref="A236:B236"/>
    <mergeCell ref="A196:B196"/>
    <mergeCell ref="A197:B197"/>
    <mergeCell ref="A203:B203"/>
    <mergeCell ref="A205:B205"/>
    <mergeCell ref="A213:B213"/>
    <mergeCell ref="A169:B169"/>
    <mergeCell ref="A170:B170"/>
    <mergeCell ref="A177:B177"/>
    <mergeCell ref="A179:B179"/>
    <mergeCell ref="A187:B187"/>
    <mergeCell ref="A146:B146"/>
    <mergeCell ref="A147:B147"/>
    <mergeCell ref="A152:B152"/>
    <mergeCell ref="A154:B154"/>
    <mergeCell ref="A162:B162"/>
    <mergeCell ref="A123:B123"/>
    <mergeCell ref="A124:B124"/>
    <mergeCell ref="A132:B132"/>
    <mergeCell ref="A134:B134"/>
    <mergeCell ref="A141:B141"/>
    <mergeCell ref="A100:B100"/>
    <mergeCell ref="A101:B101"/>
    <mergeCell ref="A108:B108"/>
    <mergeCell ref="A110:B110"/>
    <mergeCell ref="A118:B118"/>
    <mergeCell ref="A77:B77"/>
    <mergeCell ref="A78:B78"/>
    <mergeCell ref="A83:B83"/>
    <mergeCell ref="A85:B85"/>
    <mergeCell ref="A93:B93"/>
    <mergeCell ref="A54:B54"/>
    <mergeCell ref="A55:B55"/>
    <mergeCell ref="A60:B60"/>
    <mergeCell ref="A62:B62"/>
    <mergeCell ref="A70:B70"/>
    <mergeCell ref="A26:B26"/>
    <mergeCell ref="A27:B27"/>
    <mergeCell ref="A34:B34"/>
    <mergeCell ref="A37:B37"/>
    <mergeCell ref="A45:B45"/>
    <mergeCell ref="A2:B2"/>
    <mergeCell ref="A3:B3"/>
    <mergeCell ref="A8:B8"/>
    <mergeCell ref="A10:B10"/>
    <mergeCell ref="A19:B19"/>
  </mergeCells>
  <pageMargins left="0.7" right="0.7" top="0.75" bottom="0.75" header="0.511811023622047" footer="0.511811023622047"/>
  <pageSetup paperSize="9" scale="54" fitToHeight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J14"/>
  <sheetViews>
    <sheetView view="pageBreakPreview" zoomScale="60" zoomScaleNormal="100" workbookViewId="0">
      <selection activeCell="G17" sqref="G17"/>
    </sheetView>
  </sheetViews>
  <sheetFormatPr defaultColWidth="9.1328125" defaultRowHeight="12.75" x14ac:dyDescent="0.35"/>
  <cols>
    <col min="1" max="1" width="9.265625" style="15" customWidth="1"/>
    <col min="2" max="2" width="9.265625" customWidth="1"/>
    <col min="3" max="3" width="26.53125" customWidth="1"/>
    <col min="4" max="4" width="9.265625" style="15" customWidth="1"/>
    <col min="5" max="6" width="9.265625" customWidth="1"/>
    <col min="7" max="7" width="15.86328125" customWidth="1"/>
    <col min="8" max="12" width="9.1328125" style="16"/>
    <col min="13" max="13" width="10.59765625" style="16" customWidth="1"/>
    <col min="14" max="1024" width="9.1328125" style="16"/>
  </cols>
  <sheetData>
    <row r="1" spans="1:15" s="188" customFormat="1" ht="75" customHeight="1" x14ac:dyDescent="0.4">
      <c r="A1" s="1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91" customFormat="1" ht="13.8" customHeight="1" x14ac:dyDescent="0.4">
      <c r="A2" s="215"/>
      <c r="B2" s="215"/>
      <c r="C2" s="215"/>
      <c r="D2" s="216" t="s">
        <v>264</v>
      </c>
      <c r="E2" s="216"/>
      <c r="F2" s="216"/>
      <c r="G2" s="217" t="s">
        <v>265</v>
      </c>
      <c r="H2" s="218" t="s">
        <v>10</v>
      </c>
      <c r="I2" s="218"/>
      <c r="J2" s="218"/>
      <c r="K2" s="218"/>
      <c r="L2" s="218" t="s">
        <v>11</v>
      </c>
      <c r="M2" s="218"/>
      <c r="N2" s="218"/>
      <c r="O2" s="218"/>
    </row>
    <row r="3" spans="1:15" s="191" customFormat="1" ht="14.65" x14ac:dyDescent="0.4">
      <c r="A3" s="215"/>
      <c r="B3" s="215"/>
      <c r="C3" s="215"/>
      <c r="D3" s="189" t="s">
        <v>12</v>
      </c>
      <c r="E3" s="189" t="s">
        <v>13</v>
      </c>
      <c r="F3" s="189" t="s">
        <v>14</v>
      </c>
      <c r="G3" s="217"/>
      <c r="H3" s="192" t="s">
        <v>266</v>
      </c>
      <c r="I3" s="192" t="s">
        <v>16</v>
      </c>
      <c r="J3" s="192" t="s">
        <v>17</v>
      </c>
      <c r="K3" s="192" t="s">
        <v>18</v>
      </c>
      <c r="L3" s="192" t="s">
        <v>19</v>
      </c>
      <c r="M3" s="192" t="s">
        <v>20</v>
      </c>
      <c r="N3" s="192" t="s">
        <v>21</v>
      </c>
      <c r="O3" s="192" t="s">
        <v>22</v>
      </c>
    </row>
    <row r="4" spans="1:15" s="191" customFormat="1" ht="15" customHeight="1" x14ac:dyDescent="0.4">
      <c r="A4" s="219" t="s">
        <v>267</v>
      </c>
      <c r="B4" s="219"/>
      <c r="C4" s="219"/>
      <c r="D4" s="193">
        <f>День1!D29+'День 2'!D36+'День 3'!D32+'День 4'!D31+'День 5'!D32+'День 6'!D32+'День 7'!D32+'День 8'!D35+'День 9'!D34+'День 10'!D33</f>
        <v>549.36</v>
      </c>
      <c r="E4" s="193">
        <f>День1!E29+'День 2'!E36+'День 3'!E32+'День 4'!E31+'День 5'!E32+'День 6'!E32+'День 7'!E32+'День 8'!E35+'День 9'!E34+'День 10'!E33</f>
        <v>532.50600000000009</v>
      </c>
      <c r="F4" s="193">
        <f>День1!F29+'День 2'!F36+'День 3'!F32+'День 4'!F31+'День 5'!F32+'День 6'!F32+'День 7'!F32+'День 8'!F35+'День 9'!F34+'День 10'!F33</f>
        <v>2320.58</v>
      </c>
      <c r="G4" s="193">
        <f>День1!G29+'День 2'!G36+'День 3'!G32+'День 4'!G31+'День 5'!G32+'День 6'!G32+'День 7'!G32+'День 8'!G35+'День 9'!G34+'День 10'!G33</f>
        <v>16208.043999999996</v>
      </c>
      <c r="H4" s="193">
        <f>День1!H29+'День 2'!H36+'День 3'!H32+'День 4'!H31+'День 5'!H32+'День 6'!H32+'День 7'!H32+'День 8'!H35+'День 9'!H34+'День 10'!H33</f>
        <v>7.783506024096388</v>
      </c>
      <c r="I4" s="193">
        <f>День1!I29+'День 2'!I36+'День 3'!I32+'День 4'!I31+'День 5'!I32+'День 6'!I32+'День 7'!I32+'День 8'!I35+'День 9'!I34+'День 10'!I33</f>
        <v>631.97746987951803</v>
      </c>
      <c r="J4" s="193">
        <f>День1!J29+'День 2'!J36+'День 3'!J32+'День 4'!J31+'День 5'!J32+'День 6'!J32+'День 7'!J32+'День 8'!J35+'День 9'!J34+'День 10'!J33</f>
        <v>18.056000000000004</v>
      </c>
      <c r="K4" s="193">
        <f>День1!K29+'День 2'!K36+'День 3'!K32+'День 4'!K31+'День 5'!K32+'День 6'!K32+'День 7'!K32+'День 8'!K35+'День 9'!K34+'День 10'!K33</f>
        <v>118.84499999999998</v>
      </c>
      <c r="L4" s="193">
        <f>День1!L29+'День 2'!L36+'День 3'!L32+'День 4'!L31+'День 5'!L32+'День 6'!L32+'День 7'!L32+'День 8'!L35+'День 9'!L34+'День 10'!L33</f>
        <v>7306.6733734939753</v>
      </c>
      <c r="M4" s="193">
        <f>День1!M29+'День 2'!M36+'День 3'!M32+'День 4'!M31+'День 5'!M32+'День 6'!M32+'День 7'!M32+'День 8'!M35+'День 9'!M34+'День 10'!M33</f>
        <v>11287.556024096386</v>
      </c>
      <c r="N4" s="193">
        <f>День1!N29+'День 2'!N36+'День 3'!N32+'День 4'!N31+'День 5'!N32+'День 6'!N32+'День 7'!N32+'День 8'!N35+'День 9'!N34+'День 10'!N33</f>
        <v>2763.0803614457827</v>
      </c>
      <c r="O4" s="193">
        <f>День1!O29+'День 2'!O36+'День 3'!O32+'День 4'!O31+'День 5'!O32+'День 6'!O32+'День 7'!O32+'День 8'!O35+'День 9'!O34+'День 10'!O33</f>
        <v>142.53361445783133</v>
      </c>
    </row>
    <row r="5" spans="1:15" s="191" customFormat="1" ht="15" customHeight="1" x14ac:dyDescent="0.4">
      <c r="A5" s="219" t="s">
        <v>268</v>
      </c>
      <c r="B5" s="219"/>
      <c r="C5" s="219"/>
      <c r="D5" s="193">
        <f t="shared" ref="D5:O5" si="0">D4/10</f>
        <v>54.936</v>
      </c>
      <c r="E5" s="193">
        <f t="shared" si="0"/>
        <v>53.250600000000006</v>
      </c>
      <c r="F5" s="193">
        <f t="shared" si="0"/>
        <v>232.05799999999999</v>
      </c>
      <c r="G5" s="193">
        <f t="shared" si="0"/>
        <v>1620.8043999999995</v>
      </c>
      <c r="H5" s="194">
        <f t="shared" si="0"/>
        <v>0.77835060240963883</v>
      </c>
      <c r="I5" s="194">
        <f t="shared" si="0"/>
        <v>63.197746987951803</v>
      </c>
      <c r="J5" s="194">
        <f t="shared" si="0"/>
        <v>1.8056000000000005</v>
      </c>
      <c r="K5" s="194">
        <f t="shared" si="0"/>
        <v>11.884499999999999</v>
      </c>
      <c r="L5" s="194">
        <f t="shared" si="0"/>
        <v>730.66733734939749</v>
      </c>
      <c r="M5" s="194">
        <f t="shared" si="0"/>
        <v>1128.7556024096386</v>
      </c>
      <c r="N5" s="194">
        <f t="shared" si="0"/>
        <v>276.3080361445783</v>
      </c>
      <c r="O5" s="194">
        <f t="shared" si="0"/>
        <v>14.253361445783133</v>
      </c>
    </row>
    <row r="6" spans="1:15" s="191" customFormat="1" ht="15" customHeight="1" x14ac:dyDescent="0.4">
      <c r="A6" s="219" t="s">
        <v>269</v>
      </c>
      <c r="B6" s="219"/>
      <c r="C6" s="219"/>
      <c r="D6" s="193">
        <f>D4*4*100/G4</f>
        <v>13.557712454383765</v>
      </c>
      <c r="E6" s="193">
        <f>E4*9*100/G4</f>
        <v>29.568984388245749</v>
      </c>
      <c r="F6" s="193">
        <f>F4*4*100/G4</f>
        <v>57.269834657408396</v>
      </c>
      <c r="G6" s="193">
        <f>G5*100/1800</f>
        <v>90.044688888888857</v>
      </c>
      <c r="H6" s="195"/>
      <c r="I6" s="195"/>
      <c r="J6" s="195"/>
      <c r="K6" s="195"/>
    </row>
    <row r="7" spans="1:15" s="191" customFormat="1" ht="15" customHeight="1" x14ac:dyDescent="0.4">
      <c r="A7" s="219" t="s">
        <v>270</v>
      </c>
      <c r="B7" s="219"/>
      <c r="C7" s="219"/>
      <c r="D7" s="193">
        <f>D4/E4</f>
        <v>1.0316503476017169</v>
      </c>
      <c r="E7" s="193">
        <v>1</v>
      </c>
      <c r="F7" s="193">
        <f>F4/E4</f>
        <v>4.3578476111067284</v>
      </c>
      <c r="G7" s="196"/>
      <c r="H7" s="195"/>
      <c r="I7" s="195"/>
      <c r="J7" s="195"/>
      <c r="K7" s="195"/>
    </row>
    <row r="8" spans="1:15" s="191" customFormat="1" ht="15" customHeight="1" x14ac:dyDescent="0.4">
      <c r="A8" s="219" t="s">
        <v>271</v>
      </c>
      <c r="B8" s="219"/>
      <c r="C8" s="219"/>
      <c r="D8" s="220">
        <f>(День1!G12+'День 2'!G13+'День 3'!G12+'День 4'!G12+'День 5'!G14+'День 6'!G15+'День 7'!G12+'День 8'!G14+'День 9'!G14+'День 10'!G13)/10*100/1800</f>
        <v>20.112611111111111</v>
      </c>
      <c r="E8" s="220"/>
      <c r="F8" s="220"/>
      <c r="G8" s="197"/>
      <c r="H8" s="195"/>
      <c r="I8" s="195"/>
      <c r="J8" s="195"/>
      <c r="K8" s="195"/>
    </row>
    <row r="9" spans="1:15" s="191" customFormat="1" ht="15" customHeight="1" x14ac:dyDescent="0.4">
      <c r="A9" s="219" t="s">
        <v>272</v>
      </c>
      <c r="B9" s="219"/>
      <c r="C9" s="219"/>
      <c r="D9" s="220">
        <f>(День1!G15+'День 2'!G17+'День 3'!G15+'День 4'!G15+'День 5'!G17+'День 6'!G18+'День 7'!G15+'День 8'!G18+'День 9'!G17+'День 10'!G16)/10*100/1800</f>
        <v>4.9618333333333338</v>
      </c>
      <c r="E9" s="220"/>
      <c r="F9" s="220"/>
      <c r="G9" s="197"/>
      <c r="H9" s="195"/>
      <c r="I9" s="195"/>
      <c r="J9" s="195"/>
      <c r="K9" s="195"/>
    </row>
    <row r="10" spans="1:15" s="191" customFormat="1" ht="15" customHeight="1" x14ac:dyDescent="0.4">
      <c r="A10" s="219" t="s">
        <v>273</v>
      </c>
      <c r="B10" s="219"/>
      <c r="C10" s="219"/>
      <c r="D10" s="220">
        <f>(День1!G24+'День 2'!G26+'День 3'!G24+'День 4'!G24+'День 5'!G26+'День 6'!G26+'День 7'!G24+'День 8'!G26+'День 9'!G26+'День 10'!G25)/10*100/1800</f>
        <v>34.972277777777776</v>
      </c>
      <c r="E10" s="220"/>
      <c r="F10" s="220"/>
      <c r="G10" s="197"/>
      <c r="H10" s="195"/>
      <c r="I10" s="195"/>
      <c r="J10" s="195"/>
      <c r="K10" s="195"/>
    </row>
    <row r="11" spans="1:15" s="191" customFormat="1" ht="28.35" customHeight="1" x14ac:dyDescent="0.4">
      <c r="A11" s="219" t="s">
        <v>274</v>
      </c>
      <c r="B11" s="219"/>
      <c r="C11" s="219"/>
      <c r="D11" s="220">
        <f>(День1!G28+'День 2'!G35+'День 3'!G31+'День 4'!G30+'День 5'!G31+'День 6'!G31+'День 7'!G31+'День 8'!G34+'День 9'!G33+'День 10'!G32)/10*100/1800</f>
        <v>29.997966666666674</v>
      </c>
      <c r="E11" s="220"/>
      <c r="F11" s="220"/>
      <c r="G11" s="197"/>
      <c r="H11" s="195"/>
      <c r="I11" s="195"/>
      <c r="J11" s="195"/>
      <c r="K11" s="195"/>
    </row>
    <row r="12" spans="1:15" s="188" customFormat="1" ht="15" customHeight="1" x14ac:dyDescent="0.4">
      <c r="A12" s="198"/>
      <c r="B12" s="198"/>
      <c r="C12" s="198"/>
      <c r="D12" s="75"/>
      <c r="E12" s="75"/>
      <c r="F12" s="75"/>
      <c r="G12" s="199"/>
      <c r="H12" s="200"/>
      <c r="I12" s="200"/>
      <c r="J12" s="200"/>
      <c r="K12" s="200"/>
    </row>
    <row r="14" spans="1:15" x14ac:dyDescent="0.35">
      <c r="E14" s="15"/>
      <c r="F14" s="15"/>
      <c r="G14" s="15"/>
    </row>
  </sheetData>
  <mergeCells count="19">
    <mergeCell ref="A11:C11"/>
    <mergeCell ref="D11:F11"/>
    <mergeCell ref="D8:F8"/>
    <mergeCell ref="A9:C9"/>
    <mergeCell ref="D9:F9"/>
    <mergeCell ref="A10:C10"/>
    <mergeCell ref="D10:F10"/>
    <mergeCell ref="A4:C4"/>
    <mergeCell ref="A5:C5"/>
    <mergeCell ref="A6:C6"/>
    <mergeCell ref="A7:C7"/>
    <mergeCell ref="A8:C8"/>
    <mergeCell ref="A1:O1"/>
    <mergeCell ref="A2:C2"/>
    <mergeCell ref="D2:F2"/>
    <mergeCell ref="G2:G3"/>
    <mergeCell ref="H2:K2"/>
    <mergeCell ref="L2:O2"/>
    <mergeCell ref="A3:C3"/>
  </mergeCells>
  <pageMargins left="0.39374999999999999" right="0.39374999999999999" top="0.78749999999999998" bottom="0.78749999999999998" header="0.511811023622047" footer="0.511811023622047"/>
  <pageSetup paperSize="9" scale="87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J22"/>
  <sheetViews>
    <sheetView view="pageBreakPreview" zoomScale="60" zoomScaleNormal="100" workbookViewId="0">
      <selection activeCell="A15" sqref="A15"/>
    </sheetView>
  </sheetViews>
  <sheetFormatPr defaultColWidth="9.1328125" defaultRowHeight="12.75" x14ac:dyDescent="0.35"/>
  <cols>
    <col min="1" max="1" width="34.86328125" customWidth="1"/>
    <col min="2" max="2" width="27.06640625" customWidth="1"/>
    <col min="3" max="3" width="25.86328125" customWidth="1"/>
    <col min="4" max="4" width="26.9296875" customWidth="1"/>
    <col min="5" max="5" width="26.53125" customWidth="1"/>
    <col min="6" max="6" width="26.6640625" customWidth="1"/>
    <col min="7" max="7" width="26.53125" customWidth="1"/>
    <col min="8" max="8" width="31.6640625" customWidth="1"/>
    <col min="9" max="9" width="26.796875" customWidth="1"/>
    <col min="10" max="10" width="25.86328125" customWidth="1"/>
  </cols>
  <sheetData>
    <row r="1" spans="1:1024" s="201" customFormat="1" ht="13.15" x14ac:dyDescent="0.35">
      <c r="A1" s="221" t="s">
        <v>275</v>
      </c>
      <c r="B1" s="221"/>
      <c r="C1" s="221"/>
      <c r="D1" s="221"/>
      <c r="E1" s="221"/>
      <c r="F1" s="221"/>
      <c r="G1" s="221"/>
      <c r="H1" s="221"/>
      <c r="I1" s="221"/>
      <c r="J1" s="221"/>
      <c r="AME1" s="37"/>
      <c r="AMF1" s="37"/>
      <c r="AMG1" s="37"/>
      <c r="AMH1" s="37"/>
      <c r="AMI1" s="37"/>
      <c r="AMJ1" s="37"/>
    </row>
    <row r="2" spans="1:1024" s="202" customFormat="1" ht="13.15" x14ac:dyDescent="0.35">
      <c r="AME2" s="37"/>
      <c r="AMF2" s="37"/>
      <c r="AMG2" s="37"/>
      <c r="AMH2" s="37"/>
      <c r="AMI2" s="37"/>
      <c r="AMJ2" s="37"/>
    </row>
    <row r="3" spans="1:1024" s="202" customFormat="1" ht="13.15" x14ac:dyDescent="0.35">
      <c r="A3" s="61" t="s">
        <v>216</v>
      </c>
      <c r="B3" s="61" t="s">
        <v>222</v>
      </c>
      <c r="C3" s="61" t="s">
        <v>228</v>
      </c>
      <c r="D3" s="61" t="s">
        <v>232</v>
      </c>
      <c r="E3" s="61" t="s">
        <v>234</v>
      </c>
      <c r="F3" s="61" t="s">
        <v>240</v>
      </c>
      <c r="G3" s="61" t="s">
        <v>246</v>
      </c>
      <c r="H3" s="61" t="s">
        <v>249</v>
      </c>
      <c r="I3" s="61" t="s">
        <v>255</v>
      </c>
      <c r="J3" s="61" t="s">
        <v>258</v>
      </c>
      <c r="AME3" s="37"/>
      <c r="AMF3" s="37"/>
      <c r="AMG3" s="37"/>
      <c r="AMH3" s="37"/>
      <c r="AMI3" s="37"/>
      <c r="AMJ3" s="37"/>
    </row>
    <row r="4" spans="1:1024" s="202" customFormat="1" ht="13.15" x14ac:dyDescent="0.35">
      <c r="A4" s="203" t="s">
        <v>276</v>
      </c>
      <c r="B4" s="203" t="s">
        <v>276</v>
      </c>
      <c r="C4" s="203" t="s">
        <v>276</v>
      </c>
      <c r="D4" s="203" t="s">
        <v>276</v>
      </c>
      <c r="E4" s="203" t="s">
        <v>276</v>
      </c>
      <c r="F4" s="203" t="s">
        <v>276</v>
      </c>
      <c r="G4" s="203" t="s">
        <v>276</v>
      </c>
      <c r="H4" s="203" t="s">
        <v>276</v>
      </c>
      <c r="I4" s="203" t="s">
        <v>276</v>
      </c>
      <c r="J4" s="203" t="s">
        <v>276</v>
      </c>
      <c r="AME4" s="37"/>
      <c r="AMF4" s="37"/>
      <c r="AMG4" s="37"/>
      <c r="AMH4" s="37"/>
      <c r="AMI4" s="37"/>
      <c r="AMJ4" s="37"/>
    </row>
    <row r="5" spans="1:1024" s="202" customFormat="1" ht="23.1" customHeight="1" x14ac:dyDescent="0.35">
      <c r="A5" s="30" t="s">
        <v>24</v>
      </c>
      <c r="B5" s="80" t="s">
        <v>55</v>
      </c>
      <c r="C5" s="68" t="s">
        <v>81</v>
      </c>
      <c r="D5" s="96" t="s">
        <v>99</v>
      </c>
      <c r="E5" s="40" t="s">
        <v>235</v>
      </c>
      <c r="F5" s="40" t="s">
        <v>127</v>
      </c>
      <c r="G5" s="77" t="s">
        <v>55</v>
      </c>
      <c r="H5" s="40" t="s">
        <v>152</v>
      </c>
      <c r="I5" s="40" t="s">
        <v>166</v>
      </c>
      <c r="J5" s="204" t="s">
        <v>101</v>
      </c>
      <c r="AME5" s="37"/>
      <c r="AMF5" s="37"/>
      <c r="AMG5" s="37"/>
      <c r="AMH5" s="37"/>
      <c r="AMI5" s="37"/>
      <c r="AMJ5" s="37"/>
    </row>
    <row r="6" spans="1:1024" s="202" customFormat="1" ht="26.1" customHeight="1" x14ac:dyDescent="0.35">
      <c r="A6" s="34" t="s">
        <v>26</v>
      </c>
      <c r="B6" s="78" t="s">
        <v>58</v>
      </c>
      <c r="C6" s="90" t="s">
        <v>83</v>
      </c>
      <c r="D6" s="77" t="s">
        <v>101</v>
      </c>
      <c r="E6" s="38" t="s">
        <v>28</v>
      </c>
      <c r="F6" s="62" t="s">
        <v>277</v>
      </c>
      <c r="G6" s="77" t="s">
        <v>141</v>
      </c>
      <c r="H6" s="38" t="s">
        <v>278</v>
      </c>
      <c r="I6" s="40" t="s">
        <v>168</v>
      </c>
      <c r="J6" s="204" t="s">
        <v>177</v>
      </c>
      <c r="AME6" s="37"/>
      <c r="AMF6" s="37"/>
      <c r="AMG6" s="37"/>
      <c r="AMH6" s="37"/>
      <c r="AMI6" s="37"/>
      <c r="AMJ6" s="37"/>
    </row>
    <row r="7" spans="1:1024" s="202" customFormat="1" ht="12.75" customHeight="1" x14ac:dyDescent="0.35">
      <c r="A7" s="38" t="s">
        <v>28</v>
      </c>
      <c r="B7" s="38" t="s">
        <v>278</v>
      </c>
      <c r="C7" s="62" t="s">
        <v>277</v>
      </c>
      <c r="D7" s="62" t="s">
        <v>103</v>
      </c>
      <c r="E7" s="62"/>
      <c r="F7" s="62"/>
      <c r="G7" s="62" t="s">
        <v>103</v>
      </c>
      <c r="H7" s="62"/>
      <c r="I7" s="62" t="s">
        <v>277</v>
      </c>
      <c r="J7" s="204" t="s">
        <v>28</v>
      </c>
      <c r="AME7" s="37"/>
      <c r="AMF7" s="37"/>
      <c r="AMG7" s="37"/>
      <c r="AMH7" s="37"/>
      <c r="AMI7" s="37"/>
      <c r="AMJ7" s="37"/>
    </row>
    <row r="8" spans="1:1024" s="202" customFormat="1" ht="12.75" customHeight="1" x14ac:dyDescent="0.35">
      <c r="A8" s="205" t="s">
        <v>33</v>
      </c>
      <c r="B8" s="205" t="s">
        <v>33</v>
      </c>
      <c r="C8" s="205" t="s">
        <v>33</v>
      </c>
      <c r="D8" s="205" t="s">
        <v>33</v>
      </c>
      <c r="E8" s="205" t="s">
        <v>33</v>
      </c>
      <c r="F8" s="205" t="s">
        <v>33</v>
      </c>
      <c r="G8" s="205" t="s">
        <v>33</v>
      </c>
      <c r="H8" s="205" t="s">
        <v>33</v>
      </c>
      <c r="I8" s="205" t="s">
        <v>33</v>
      </c>
      <c r="J8" s="205" t="s">
        <v>33</v>
      </c>
      <c r="AME8" s="37"/>
      <c r="AMF8" s="37"/>
      <c r="AMG8" s="37"/>
      <c r="AMH8" s="37"/>
      <c r="AMI8" s="37"/>
      <c r="AMJ8" s="37"/>
    </row>
    <row r="9" spans="1:1024" s="202" customFormat="1" ht="48.5" customHeight="1" x14ac:dyDescent="0.35">
      <c r="A9" s="80" t="s">
        <v>279</v>
      </c>
      <c r="B9" s="80" t="s">
        <v>63</v>
      </c>
      <c r="C9" s="80" t="s">
        <v>86</v>
      </c>
      <c r="D9" s="80" t="s">
        <v>104</v>
      </c>
      <c r="E9" s="68" t="s">
        <v>50</v>
      </c>
      <c r="F9" s="77" t="s">
        <v>129</v>
      </c>
      <c r="G9" s="80" t="s">
        <v>142</v>
      </c>
      <c r="H9" s="80" t="s">
        <v>279</v>
      </c>
      <c r="I9" s="80" t="s">
        <v>86</v>
      </c>
      <c r="J9" s="204" t="s">
        <v>259</v>
      </c>
      <c r="AME9" s="37"/>
      <c r="AMF9" s="37"/>
      <c r="AMG9" s="37"/>
      <c r="AMH9" s="37"/>
      <c r="AMI9" s="37"/>
      <c r="AMJ9" s="37"/>
    </row>
    <row r="10" spans="1:1024" s="202" customFormat="1" ht="12.75" customHeight="1" x14ac:dyDescent="0.35">
      <c r="A10" s="38"/>
      <c r="B10" s="80" t="s">
        <v>65</v>
      </c>
      <c r="C10" s="62"/>
      <c r="D10" s="62"/>
      <c r="E10" s="62"/>
      <c r="F10" s="62"/>
      <c r="G10" s="62"/>
      <c r="H10" s="62"/>
      <c r="I10" s="62"/>
      <c r="J10" s="204"/>
      <c r="AME10" s="37"/>
      <c r="AMF10" s="37"/>
      <c r="AMG10" s="37"/>
      <c r="AMH10" s="37"/>
      <c r="AMI10" s="37"/>
      <c r="AMJ10" s="37"/>
    </row>
    <row r="11" spans="1:1024" s="202" customFormat="1" ht="12.75" customHeight="1" x14ac:dyDescent="0.35">
      <c r="A11" s="206" t="s">
        <v>280</v>
      </c>
      <c r="B11" s="206" t="s">
        <v>280</v>
      </c>
      <c r="C11" s="206" t="s">
        <v>280</v>
      </c>
      <c r="D11" s="206" t="s">
        <v>280</v>
      </c>
      <c r="E11" s="206" t="s">
        <v>280</v>
      </c>
      <c r="F11" s="206" t="s">
        <v>280</v>
      </c>
      <c r="G11" s="206" t="s">
        <v>280</v>
      </c>
      <c r="H11" s="206" t="s">
        <v>280</v>
      </c>
      <c r="I11" s="206" t="s">
        <v>280</v>
      </c>
      <c r="J11" s="206" t="s">
        <v>280</v>
      </c>
      <c r="AME11" s="37"/>
      <c r="AMF11" s="37"/>
      <c r="AMG11" s="37"/>
      <c r="AMH11" s="37"/>
      <c r="AMI11" s="37"/>
      <c r="AMJ11" s="37"/>
    </row>
    <row r="12" spans="1:1024" s="202" customFormat="1" ht="27.6" customHeight="1" x14ac:dyDescent="0.35">
      <c r="A12" s="54" t="s">
        <v>38</v>
      </c>
      <c r="B12" s="54" t="s">
        <v>66</v>
      </c>
      <c r="C12" s="60" t="s">
        <v>87</v>
      </c>
      <c r="D12" s="38" t="s">
        <v>105</v>
      </c>
      <c r="E12" s="77" t="s">
        <v>118</v>
      </c>
      <c r="F12" s="38" t="s">
        <v>130</v>
      </c>
      <c r="G12" s="54" t="s">
        <v>38</v>
      </c>
      <c r="H12" s="38" t="s">
        <v>105</v>
      </c>
      <c r="I12" s="96" t="s">
        <v>99</v>
      </c>
      <c r="J12" s="207" t="s">
        <v>72</v>
      </c>
      <c r="AME12" s="37"/>
      <c r="AMF12" s="37"/>
      <c r="AMG12" s="37"/>
      <c r="AMH12" s="37"/>
      <c r="AMI12" s="37"/>
      <c r="AMJ12" s="37"/>
    </row>
    <row r="13" spans="1:1024" s="202" customFormat="1" ht="23.1" customHeight="1" x14ac:dyDescent="0.35">
      <c r="A13" s="60" t="s">
        <v>40</v>
      </c>
      <c r="B13" s="60" t="s">
        <v>67</v>
      </c>
      <c r="C13" s="62" t="s">
        <v>88</v>
      </c>
      <c r="D13" s="62" t="s">
        <v>106</v>
      </c>
      <c r="E13" s="62" t="s">
        <v>119</v>
      </c>
      <c r="F13" s="62" t="s">
        <v>132</v>
      </c>
      <c r="G13" s="62" t="s">
        <v>143</v>
      </c>
      <c r="H13" s="60" t="s">
        <v>156</v>
      </c>
      <c r="I13" s="60" t="s">
        <v>169</v>
      </c>
      <c r="J13" s="208" t="s">
        <v>178</v>
      </c>
      <c r="AME13" s="37"/>
      <c r="AMF13" s="37"/>
      <c r="AMG13" s="37"/>
      <c r="AMH13" s="37"/>
      <c r="AMI13" s="37"/>
      <c r="AMJ13" s="37"/>
    </row>
    <row r="14" spans="1:1024" s="202" customFormat="1" ht="26.1" customHeight="1" x14ac:dyDescent="0.35">
      <c r="A14" s="62" t="s">
        <v>41</v>
      </c>
      <c r="B14" s="40" t="s">
        <v>68</v>
      </c>
      <c r="C14" s="77" t="s">
        <v>89</v>
      </c>
      <c r="D14" s="62" t="s">
        <v>107</v>
      </c>
      <c r="E14" s="34" t="s">
        <v>120</v>
      </c>
      <c r="F14" s="107" t="s">
        <v>134</v>
      </c>
      <c r="G14" s="62" t="s">
        <v>144</v>
      </c>
      <c r="H14" s="40" t="s">
        <v>158</v>
      </c>
      <c r="I14" s="62" t="s">
        <v>170</v>
      </c>
      <c r="J14" s="204" t="s">
        <v>179</v>
      </c>
      <c r="AME14" s="37"/>
      <c r="AMF14" s="37"/>
      <c r="AMG14" s="37"/>
      <c r="AMH14" s="37"/>
      <c r="AMI14" s="37"/>
      <c r="AMJ14" s="37"/>
    </row>
    <row r="15" spans="1:1024" s="202" customFormat="1" ht="28.35" customHeight="1" x14ac:dyDescent="0.35">
      <c r="A15" s="62" t="s">
        <v>43</v>
      </c>
      <c r="B15" s="62" t="s">
        <v>69</v>
      </c>
      <c r="C15" s="77" t="s">
        <v>90</v>
      </c>
      <c r="D15" s="77" t="s">
        <v>108</v>
      </c>
      <c r="E15" s="40" t="s">
        <v>76</v>
      </c>
      <c r="F15" s="40" t="s">
        <v>92</v>
      </c>
      <c r="G15" s="80" t="s">
        <v>145</v>
      </c>
      <c r="H15" s="77" t="s">
        <v>159</v>
      </c>
      <c r="I15" s="40" t="s">
        <v>171</v>
      </c>
      <c r="J15" s="209" t="s">
        <v>76</v>
      </c>
      <c r="AME15" s="37"/>
      <c r="AMF15" s="37"/>
      <c r="AMG15" s="37"/>
      <c r="AMH15" s="37"/>
      <c r="AMI15" s="37"/>
      <c r="AMJ15" s="37"/>
    </row>
    <row r="16" spans="1:1024" s="202" customFormat="1" ht="24.6" customHeight="1" x14ac:dyDescent="0.35">
      <c r="A16" s="62" t="s">
        <v>45</v>
      </c>
      <c r="B16" s="40" t="s">
        <v>71</v>
      </c>
      <c r="C16" s="40" t="s">
        <v>92</v>
      </c>
      <c r="D16" s="62" t="s">
        <v>45</v>
      </c>
      <c r="E16" s="40" t="s">
        <v>71</v>
      </c>
      <c r="F16" s="40"/>
      <c r="G16" s="62" t="s">
        <v>45</v>
      </c>
      <c r="H16" s="38"/>
      <c r="I16" s="40" t="s">
        <v>92</v>
      </c>
      <c r="J16" s="208" t="s">
        <v>45</v>
      </c>
      <c r="AME16" s="37"/>
      <c r="AMF16" s="37"/>
      <c r="AMG16" s="37"/>
      <c r="AMH16" s="37"/>
      <c r="AMI16" s="37"/>
      <c r="AMJ16" s="37"/>
    </row>
    <row r="17" spans="1:1024" s="202" customFormat="1" ht="12.75" customHeight="1" x14ac:dyDescent="0.35">
      <c r="A17" s="210" t="s">
        <v>281</v>
      </c>
      <c r="B17" s="210" t="s">
        <v>281</v>
      </c>
      <c r="C17" s="210" t="s">
        <v>281</v>
      </c>
      <c r="D17" s="210" t="s">
        <v>281</v>
      </c>
      <c r="E17" s="210" t="s">
        <v>281</v>
      </c>
      <c r="F17" s="210" t="s">
        <v>281</v>
      </c>
      <c r="G17" s="210" t="s">
        <v>281</v>
      </c>
      <c r="H17" s="210" t="s">
        <v>281</v>
      </c>
      <c r="I17" s="210" t="s">
        <v>281</v>
      </c>
      <c r="J17" s="210" t="s">
        <v>281</v>
      </c>
      <c r="AME17" s="37"/>
      <c r="AMF17" s="37"/>
      <c r="AMG17" s="37"/>
      <c r="AMH17" s="37"/>
      <c r="AMI17" s="37"/>
      <c r="AMJ17" s="37"/>
    </row>
    <row r="18" spans="1:1024" s="202" customFormat="1" ht="23.1" customHeight="1" x14ac:dyDescent="0.35">
      <c r="A18" s="68" t="s">
        <v>49</v>
      </c>
      <c r="B18" s="80" t="s">
        <v>72</v>
      </c>
      <c r="C18" s="54" t="s">
        <v>93</v>
      </c>
      <c r="D18" s="54" t="s">
        <v>66</v>
      </c>
      <c r="E18" s="40" t="s">
        <v>121</v>
      </c>
      <c r="F18" s="62" t="s">
        <v>135</v>
      </c>
      <c r="G18" s="60" t="s">
        <v>147</v>
      </c>
      <c r="H18" s="77" t="s">
        <v>118</v>
      </c>
      <c r="I18" s="40" t="s">
        <v>173</v>
      </c>
      <c r="J18" s="207" t="s">
        <v>38</v>
      </c>
      <c r="AME18" s="37"/>
      <c r="AMF18" s="37"/>
      <c r="AMG18" s="37"/>
      <c r="AMH18" s="37"/>
      <c r="AMI18" s="37"/>
      <c r="AMJ18" s="37"/>
    </row>
    <row r="19" spans="1:1024" s="202" customFormat="1" ht="29.1" customHeight="1" x14ac:dyDescent="0.35">
      <c r="A19" s="68" t="s">
        <v>50</v>
      </c>
      <c r="B19" s="77" t="s">
        <v>74</v>
      </c>
      <c r="C19" s="40" t="s">
        <v>94</v>
      </c>
      <c r="D19" s="62" t="s">
        <v>110</v>
      </c>
      <c r="E19" s="68" t="s">
        <v>122</v>
      </c>
      <c r="F19" s="40" t="s">
        <v>137</v>
      </c>
      <c r="G19" s="62" t="s">
        <v>148</v>
      </c>
      <c r="H19" s="40" t="s">
        <v>161</v>
      </c>
      <c r="I19" s="62" t="s">
        <v>103</v>
      </c>
      <c r="J19" s="204" t="s">
        <v>181</v>
      </c>
      <c r="AME19" s="37"/>
      <c r="AMF19" s="37"/>
      <c r="AMG19" s="37"/>
      <c r="AMH19" s="37"/>
      <c r="AMI19" s="37"/>
      <c r="AMJ19" s="37"/>
    </row>
    <row r="20" spans="1:1024" s="202" customFormat="1" ht="35.85" customHeight="1" x14ac:dyDescent="0.35">
      <c r="A20" s="107"/>
      <c r="B20" s="40" t="s">
        <v>76</v>
      </c>
      <c r="C20" s="34" t="s">
        <v>282</v>
      </c>
      <c r="D20" s="68" t="s">
        <v>50</v>
      </c>
      <c r="E20" s="77" t="s">
        <v>159</v>
      </c>
      <c r="F20" s="40" t="s">
        <v>138</v>
      </c>
      <c r="G20" s="68" t="s">
        <v>50</v>
      </c>
      <c r="H20" s="40" t="s">
        <v>162</v>
      </c>
      <c r="I20" s="107"/>
      <c r="J20" s="211" t="s">
        <v>183</v>
      </c>
      <c r="AME20" s="37"/>
      <c r="AMF20" s="37"/>
      <c r="AMG20" s="37"/>
      <c r="AMH20" s="37"/>
      <c r="AMI20" s="37"/>
      <c r="AMJ20" s="37"/>
    </row>
    <row r="21" spans="1:1024" s="202" customFormat="1" ht="21.6" customHeight="1" x14ac:dyDescent="0.35">
      <c r="A21" s="62"/>
      <c r="B21" s="40" t="s">
        <v>78</v>
      </c>
      <c r="C21" s="62"/>
      <c r="D21" s="62"/>
      <c r="E21" s="62"/>
      <c r="F21" s="62"/>
      <c r="G21" s="62"/>
      <c r="H21" s="40" t="s">
        <v>78</v>
      </c>
      <c r="I21" s="62"/>
      <c r="J21" s="212" t="s">
        <v>122</v>
      </c>
      <c r="AME21" s="37"/>
      <c r="AMF21" s="37"/>
      <c r="AMG21" s="37"/>
      <c r="AMH21" s="37"/>
      <c r="AMI21" s="37"/>
      <c r="AMJ21" s="37"/>
    </row>
    <row r="22" spans="1:1024" s="202" customFormat="1" ht="12.75" customHeight="1" x14ac:dyDescent="0.35">
      <c r="A22" s="62"/>
      <c r="B22" s="62"/>
      <c r="C22" s="62"/>
      <c r="D22" s="62"/>
      <c r="E22" s="62"/>
      <c r="F22" s="62"/>
      <c r="G22" s="62"/>
      <c r="H22" s="68" t="s">
        <v>163</v>
      </c>
      <c r="I22" s="62"/>
      <c r="J22" s="212"/>
      <c r="AME22" s="37"/>
      <c r="AMF22" s="37"/>
      <c r="AMG22" s="37"/>
      <c r="AMH22" s="37"/>
      <c r="AMI22" s="37"/>
      <c r="AMJ22" s="37"/>
    </row>
  </sheetData>
  <mergeCells count="1">
    <mergeCell ref="A1:J1"/>
  </mergeCells>
  <pageMargins left="0.7" right="0.7" top="0.75" bottom="0.75" header="0.511811023622047" footer="0.511811023622047"/>
  <pageSetup paperSize="9" scale="81" orientation="landscape" horizontalDpi="300" verticalDpi="300" r:id="rId1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0"/>
  <sheetViews>
    <sheetView tabSelected="1" view="pageBreakPreview" zoomScale="60" zoomScaleNormal="100" workbookViewId="0">
      <selection activeCell="C12" sqref="C12"/>
    </sheetView>
  </sheetViews>
  <sheetFormatPr defaultColWidth="9.1328125" defaultRowHeight="12.75" x14ac:dyDescent="0.35"/>
  <sheetData>
    <row r="1" spans="1:15" s="191" customFormat="1" ht="15" customHeight="1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222" t="s">
        <v>283</v>
      </c>
      <c r="L1" s="222"/>
      <c r="M1" s="222"/>
      <c r="N1" s="222"/>
      <c r="O1" s="213"/>
    </row>
    <row r="2" spans="1:15" s="191" customFormat="1" ht="15" customHeight="1" x14ac:dyDescent="0.4">
      <c r="A2" s="223" t="s">
        <v>284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5" s="191" customFormat="1" ht="18" customHeight="1" x14ac:dyDescent="0.4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15" s="191" customFormat="1" ht="18" customHeight="1" x14ac:dyDescent="0.4">
      <c r="A4" s="224"/>
      <c r="B4" s="224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5" s="191" customFormat="1" ht="18" customHeight="1" x14ac:dyDescent="0.4">
      <c r="A5" s="225" t="s">
        <v>285</v>
      </c>
      <c r="B5" s="225"/>
      <c r="C5" s="217" t="s">
        <v>8</v>
      </c>
      <c r="D5" s="217"/>
      <c r="E5" s="217"/>
      <c r="F5" s="217" t="s">
        <v>9</v>
      </c>
      <c r="G5" s="217" t="s">
        <v>10</v>
      </c>
      <c r="H5" s="217"/>
      <c r="I5" s="217"/>
      <c r="J5" s="217"/>
      <c r="K5" s="217" t="s">
        <v>11</v>
      </c>
      <c r="L5" s="217"/>
      <c r="M5" s="217"/>
      <c r="N5" s="217"/>
    </row>
    <row r="6" spans="1:15" s="191" customFormat="1" ht="18" customHeight="1" x14ac:dyDescent="0.4">
      <c r="A6" s="225"/>
      <c r="B6" s="225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</row>
    <row r="7" spans="1:15" s="191" customFormat="1" ht="27" customHeight="1" x14ac:dyDescent="0.4">
      <c r="A7" s="225"/>
      <c r="B7" s="225"/>
      <c r="C7" s="190" t="s">
        <v>12</v>
      </c>
      <c r="D7" s="190" t="s">
        <v>13</v>
      </c>
      <c r="E7" s="190" t="s">
        <v>14</v>
      </c>
      <c r="F7" s="217"/>
      <c r="G7" s="190" t="s">
        <v>286</v>
      </c>
      <c r="H7" s="190" t="s">
        <v>16</v>
      </c>
      <c r="I7" s="190" t="s">
        <v>17</v>
      </c>
      <c r="J7" s="190" t="s">
        <v>18</v>
      </c>
      <c r="K7" s="190" t="s">
        <v>19</v>
      </c>
      <c r="L7" s="190" t="s">
        <v>20</v>
      </c>
      <c r="M7" s="190" t="s">
        <v>21</v>
      </c>
      <c r="N7" s="190" t="s">
        <v>22</v>
      </c>
    </row>
    <row r="8" spans="1:15" s="18" customFormat="1" ht="18" customHeight="1" x14ac:dyDescent="0.35">
      <c r="A8" s="226" t="s">
        <v>287</v>
      </c>
      <c r="B8" s="226"/>
      <c r="C8" s="190">
        <v>0.4</v>
      </c>
      <c r="D8" s="190">
        <v>0.4</v>
      </c>
      <c r="E8" s="190">
        <v>9.8000000000000007</v>
      </c>
      <c r="F8" s="214">
        <v>47</v>
      </c>
      <c r="G8" s="190">
        <v>0.03</v>
      </c>
      <c r="H8" s="190">
        <v>10</v>
      </c>
      <c r="I8" s="190">
        <v>0</v>
      </c>
      <c r="J8" s="190">
        <v>0.2</v>
      </c>
      <c r="K8" s="190">
        <v>16</v>
      </c>
      <c r="L8" s="190">
        <v>11</v>
      </c>
      <c r="M8" s="190">
        <v>9</v>
      </c>
      <c r="N8" s="190">
        <v>2.2000000000000002</v>
      </c>
    </row>
    <row r="9" spans="1:15" s="191" customFormat="1" ht="18" customHeight="1" x14ac:dyDescent="0.4">
      <c r="A9" s="227" t="s">
        <v>288</v>
      </c>
      <c r="B9" s="227"/>
      <c r="C9" s="190">
        <v>0.4</v>
      </c>
      <c r="D9" s="190">
        <v>0.3</v>
      </c>
      <c r="E9" s="190">
        <v>10.3</v>
      </c>
      <c r="F9" s="214">
        <v>47</v>
      </c>
      <c r="G9" s="190">
        <v>0.02</v>
      </c>
      <c r="H9" s="190">
        <v>5</v>
      </c>
      <c r="I9" s="190">
        <v>0</v>
      </c>
      <c r="J9" s="190">
        <v>0.4</v>
      </c>
      <c r="K9" s="190">
        <v>19</v>
      </c>
      <c r="L9" s="190">
        <v>16</v>
      </c>
      <c r="M9" s="190">
        <v>12</v>
      </c>
      <c r="N9" s="190">
        <v>2.2999999999999998</v>
      </c>
    </row>
    <row r="10" spans="1:15" s="191" customFormat="1" ht="18" customHeight="1" x14ac:dyDescent="0.4">
      <c r="A10" s="227" t="s">
        <v>289</v>
      </c>
      <c r="B10" s="227"/>
      <c r="C10" s="190">
        <v>0.9</v>
      </c>
      <c r="D10" s="190">
        <v>0.2</v>
      </c>
      <c r="E10" s="190">
        <v>8.1</v>
      </c>
      <c r="F10" s="214">
        <v>43</v>
      </c>
      <c r="G10" s="190">
        <v>0.04</v>
      </c>
      <c r="H10" s="190">
        <v>60</v>
      </c>
      <c r="I10" s="190">
        <v>0</v>
      </c>
      <c r="J10" s="190">
        <v>0.2</v>
      </c>
      <c r="K10" s="190">
        <v>34</v>
      </c>
      <c r="L10" s="190">
        <v>23</v>
      </c>
      <c r="M10" s="190">
        <v>13</v>
      </c>
      <c r="N10" s="190">
        <v>0.3</v>
      </c>
    </row>
    <row r="11" spans="1:15" s="191" customFormat="1" ht="18" customHeight="1" x14ac:dyDescent="0.4">
      <c r="A11" s="227" t="s">
        <v>290</v>
      </c>
      <c r="B11" s="227"/>
      <c r="C11" s="190">
        <v>0.8</v>
      </c>
      <c r="D11" s="190">
        <v>0.2</v>
      </c>
      <c r="E11" s="190">
        <v>7.5</v>
      </c>
      <c r="F11" s="214">
        <v>38</v>
      </c>
      <c r="G11" s="190">
        <v>0.06</v>
      </c>
      <c r="H11" s="190">
        <v>38</v>
      </c>
      <c r="I11" s="190">
        <v>0</v>
      </c>
      <c r="J11" s="190">
        <v>0.2</v>
      </c>
      <c r="K11" s="190">
        <v>35</v>
      </c>
      <c r="L11" s="190">
        <v>17</v>
      </c>
      <c r="M11" s="190">
        <v>11</v>
      </c>
      <c r="N11" s="190">
        <v>0.1</v>
      </c>
    </row>
    <row r="12" spans="1:15" s="191" customFormat="1" ht="18" customHeight="1" x14ac:dyDescent="0.4">
      <c r="A12" s="227" t="s">
        <v>291</v>
      </c>
      <c r="B12" s="227"/>
      <c r="C12" s="190">
        <v>1.5</v>
      </c>
      <c r="D12" s="190">
        <v>0.5</v>
      </c>
      <c r="E12" s="190">
        <v>21</v>
      </c>
      <c r="F12" s="214">
        <v>96</v>
      </c>
      <c r="G12" s="190">
        <v>0.04</v>
      </c>
      <c r="H12" s="190">
        <v>10</v>
      </c>
      <c r="I12" s="190">
        <v>0</v>
      </c>
      <c r="J12" s="190">
        <v>0.4</v>
      </c>
      <c r="K12" s="190">
        <v>8</v>
      </c>
      <c r="L12" s="190">
        <v>28</v>
      </c>
      <c r="M12" s="190">
        <v>42</v>
      </c>
      <c r="N12" s="190">
        <v>0.6</v>
      </c>
    </row>
    <row r="13" spans="1:15" s="191" customFormat="1" ht="18" customHeight="1" x14ac:dyDescent="0.4">
      <c r="A13" s="227" t="s">
        <v>292</v>
      </c>
      <c r="B13" s="227"/>
      <c r="C13" s="190">
        <v>0.8</v>
      </c>
      <c r="D13" s="190">
        <v>0.3</v>
      </c>
      <c r="E13" s="190">
        <v>9.6</v>
      </c>
      <c r="F13" s="214">
        <v>49</v>
      </c>
      <c r="G13" s="190">
        <v>0.06</v>
      </c>
      <c r="H13" s="190">
        <v>10</v>
      </c>
      <c r="I13" s="190">
        <v>0</v>
      </c>
      <c r="J13" s="190">
        <v>0.6</v>
      </c>
      <c r="K13" s="190">
        <v>20</v>
      </c>
      <c r="L13" s="190">
        <v>20</v>
      </c>
      <c r="M13" s="190">
        <v>9</v>
      </c>
      <c r="N13" s="190">
        <v>0.5</v>
      </c>
    </row>
    <row r="14" spans="1:15" s="19" customFormat="1" ht="18" customHeight="1" x14ac:dyDescent="0.4">
      <c r="A14" s="228" t="s">
        <v>293</v>
      </c>
      <c r="B14" s="228"/>
      <c r="C14" s="190">
        <v>0.6</v>
      </c>
      <c r="D14" s="190">
        <v>0.6</v>
      </c>
      <c r="E14" s="190">
        <v>15.4</v>
      </c>
      <c r="F14" s="214">
        <v>72</v>
      </c>
      <c r="G14" s="190">
        <v>0.05</v>
      </c>
      <c r="H14" s="190">
        <v>6</v>
      </c>
      <c r="I14" s="190">
        <v>0</v>
      </c>
      <c r="J14" s="190">
        <v>0.4</v>
      </c>
      <c r="K14" s="190">
        <v>30</v>
      </c>
      <c r="L14" s="190">
        <v>22</v>
      </c>
      <c r="M14" s="190">
        <v>17</v>
      </c>
      <c r="N14" s="190">
        <v>0.6</v>
      </c>
    </row>
    <row r="15" spans="1:15" s="19" customFormat="1" ht="18" customHeight="1" x14ac:dyDescent="0.4">
      <c r="A15" s="228" t="s">
        <v>294</v>
      </c>
      <c r="B15" s="228"/>
      <c r="C15" s="190">
        <v>0.8</v>
      </c>
      <c r="D15" s="190">
        <v>0.4</v>
      </c>
      <c r="E15" s="190">
        <v>7.5</v>
      </c>
      <c r="F15" s="214">
        <v>41</v>
      </c>
      <c r="G15" s="190">
        <v>0.03</v>
      </c>
      <c r="H15" s="190">
        <v>60</v>
      </c>
      <c r="I15" s="190">
        <v>0</v>
      </c>
      <c r="J15" s="190">
        <v>0.5</v>
      </c>
      <c r="K15" s="190">
        <v>40</v>
      </c>
      <c r="L15" s="190">
        <v>23</v>
      </c>
      <c r="M15" s="190">
        <v>18</v>
      </c>
      <c r="N15" s="190">
        <v>1.2</v>
      </c>
    </row>
    <row r="16" spans="1:15" s="191" customFormat="1" ht="18" customHeight="1" x14ac:dyDescent="0.4">
      <c r="A16" s="226" t="s">
        <v>295</v>
      </c>
      <c r="B16" s="226"/>
      <c r="C16" s="190">
        <v>0.8</v>
      </c>
      <c r="D16" s="190">
        <v>0.2</v>
      </c>
      <c r="E16" s="190">
        <v>10.6</v>
      </c>
      <c r="F16" s="214">
        <v>52</v>
      </c>
      <c r="G16" s="190">
        <v>0.03</v>
      </c>
      <c r="H16" s="190">
        <v>15</v>
      </c>
      <c r="I16" s="190">
        <v>0</v>
      </c>
      <c r="J16" s="190">
        <v>0.3</v>
      </c>
      <c r="K16" s="190">
        <v>37</v>
      </c>
      <c r="L16" s="190">
        <v>30</v>
      </c>
      <c r="M16" s="190">
        <v>26</v>
      </c>
      <c r="N16" s="190">
        <v>0.5</v>
      </c>
    </row>
    <row r="17" spans="1:14" s="18" customFormat="1" ht="18" customHeight="1" x14ac:dyDescent="0.35">
      <c r="A17" s="226" t="s">
        <v>296</v>
      </c>
      <c r="B17" s="226"/>
      <c r="C17" s="190">
        <v>1.1000000000000001</v>
      </c>
      <c r="D17" s="190">
        <v>0.4</v>
      </c>
      <c r="E17" s="190">
        <v>10.6</v>
      </c>
      <c r="F17" s="214">
        <v>52</v>
      </c>
      <c r="G17" s="190">
        <v>0.01</v>
      </c>
      <c r="H17" s="190">
        <v>15</v>
      </c>
      <c r="I17" s="190">
        <v>0</v>
      </c>
      <c r="J17" s="190">
        <v>0.3</v>
      </c>
      <c r="K17" s="190">
        <v>33</v>
      </c>
      <c r="L17" s="190">
        <v>28</v>
      </c>
      <c r="M17" s="190">
        <v>24</v>
      </c>
      <c r="N17" s="190">
        <v>1.8</v>
      </c>
    </row>
    <row r="18" spans="1:14" s="19" customFormat="1" ht="18" customHeight="1" x14ac:dyDescent="0.4">
      <c r="A18" s="228" t="s">
        <v>297</v>
      </c>
      <c r="B18" s="228"/>
      <c r="C18" s="190">
        <v>0.2</v>
      </c>
      <c r="D18" s="190">
        <v>0.1</v>
      </c>
      <c r="E18" s="190">
        <v>7.9</v>
      </c>
      <c r="F18" s="214">
        <v>34</v>
      </c>
      <c r="G18" s="190">
        <v>0.02</v>
      </c>
      <c r="H18" s="190">
        <v>13</v>
      </c>
      <c r="I18" s="190">
        <v>0</v>
      </c>
      <c r="J18" s="190">
        <v>0.3</v>
      </c>
      <c r="K18" s="190">
        <v>27</v>
      </c>
      <c r="L18" s="190">
        <v>25</v>
      </c>
      <c r="M18" s="190">
        <v>21</v>
      </c>
      <c r="N18" s="190">
        <v>1.9</v>
      </c>
    </row>
    <row r="19" spans="1:14" s="191" customFormat="1" ht="18" customHeight="1" x14ac:dyDescent="0.4">
      <c r="A19" s="226" t="s">
        <v>298</v>
      </c>
      <c r="B19" s="226"/>
      <c r="C19" s="190">
        <v>0.9</v>
      </c>
      <c r="D19" s="190">
        <v>0.1</v>
      </c>
      <c r="E19" s="190">
        <v>9</v>
      </c>
      <c r="F19" s="214">
        <v>44</v>
      </c>
      <c r="G19" s="190">
        <v>0.03</v>
      </c>
      <c r="H19" s="190">
        <v>10</v>
      </c>
      <c r="I19" s="190">
        <v>0</v>
      </c>
      <c r="J19" s="190">
        <v>1.1000000000000001</v>
      </c>
      <c r="K19" s="190">
        <v>28</v>
      </c>
      <c r="L19" s="190">
        <v>26</v>
      </c>
      <c r="M19" s="190">
        <v>8</v>
      </c>
      <c r="N19" s="190">
        <v>0.7</v>
      </c>
    </row>
    <row r="20" spans="1:14" s="191" customFormat="1" ht="18" customHeight="1" x14ac:dyDescent="0.4">
      <c r="A20" s="226" t="s">
        <v>299</v>
      </c>
      <c r="B20" s="226"/>
      <c r="C20" s="190">
        <v>0.9</v>
      </c>
      <c r="D20" s="190">
        <v>0.1</v>
      </c>
      <c r="E20" s="190">
        <v>9.5</v>
      </c>
      <c r="F20" s="214">
        <v>45</v>
      </c>
      <c r="G20" s="190">
        <v>0.04</v>
      </c>
      <c r="H20" s="190">
        <v>10</v>
      </c>
      <c r="I20" s="190">
        <v>0</v>
      </c>
      <c r="J20" s="190">
        <v>1.1000000000000001</v>
      </c>
      <c r="K20" s="190">
        <v>20</v>
      </c>
      <c r="L20" s="190">
        <v>34</v>
      </c>
      <c r="M20" s="190">
        <v>16</v>
      </c>
      <c r="N20" s="190">
        <v>0.6</v>
      </c>
    </row>
  </sheetData>
  <mergeCells count="21">
    <mergeCell ref="A18:B18"/>
    <mergeCell ref="A19:B19"/>
    <mergeCell ref="A20:B20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K1:N1"/>
    <mergeCell ref="A2:N3"/>
    <mergeCell ref="A4:B4"/>
    <mergeCell ref="A5:B7"/>
    <mergeCell ref="C5:E6"/>
    <mergeCell ref="F5:F7"/>
    <mergeCell ref="G5:J6"/>
    <mergeCell ref="K5:N6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9"/>
  <sheetViews>
    <sheetView view="pageBreakPreview" zoomScale="60" zoomScaleNormal="100" workbookViewId="0">
      <selection activeCell="A37" sqref="A37"/>
    </sheetView>
  </sheetViews>
  <sheetFormatPr defaultColWidth="9.1328125" defaultRowHeight="12.75" x14ac:dyDescent="0.35"/>
  <cols>
    <col min="1" max="1" width="13.73046875" customWidth="1"/>
    <col min="2" max="2" width="34.398437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54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  <c r="G3" s="24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59" customFormat="1" ht="13.5" customHeight="1" x14ac:dyDescent="0.35">
      <c r="A8" s="25">
        <v>59</v>
      </c>
      <c r="B8" s="77" t="s">
        <v>55</v>
      </c>
      <c r="C8" s="26" t="s">
        <v>56</v>
      </c>
      <c r="D8" s="25">
        <v>0.53</v>
      </c>
      <c r="E8" s="25">
        <v>0.08</v>
      </c>
      <c r="F8" s="25">
        <v>4.25</v>
      </c>
      <c r="G8" s="25">
        <v>19.95</v>
      </c>
      <c r="H8" s="61">
        <v>0.02</v>
      </c>
      <c r="I8" s="61">
        <v>2.1800000000000002</v>
      </c>
      <c r="J8" s="61">
        <v>0</v>
      </c>
      <c r="K8" s="61">
        <v>0.17</v>
      </c>
      <c r="L8" s="61">
        <v>12</v>
      </c>
      <c r="M8" s="61">
        <v>22.27</v>
      </c>
      <c r="N8" s="61">
        <v>15.18</v>
      </c>
      <c r="O8" s="61">
        <v>0.53</v>
      </c>
      <c r="P8" s="58"/>
      <c r="AMJ8" s="37"/>
    </row>
    <row r="9" spans="1:1024" s="59" customFormat="1" ht="19.45" customHeight="1" x14ac:dyDescent="0.35">
      <c r="A9" s="33" t="s">
        <v>57</v>
      </c>
      <c r="B9" s="78" t="s">
        <v>58</v>
      </c>
      <c r="C9" s="25">
        <v>150</v>
      </c>
      <c r="D9" s="25">
        <v>2.7</v>
      </c>
      <c r="E9" s="25">
        <v>5.01</v>
      </c>
      <c r="F9" s="25">
        <v>14.29</v>
      </c>
      <c r="G9" s="79">
        <f>D9*4+E9*9+F9*4</f>
        <v>113.05</v>
      </c>
      <c r="H9" s="25">
        <v>0.09</v>
      </c>
      <c r="I9" s="25">
        <v>0</v>
      </c>
      <c r="J9" s="25">
        <v>0.02</v>
      </c>
      <c r="K9" s="25">
        <v>0.42</v>
      </c>
      <c r="L9" s="25">
        <v>13.8</v>
      </c>
      <c r="M9" s="25">
        <v>76.599999999999994</v>
      </c>
      <c r="N9" s="25">
        <v>29.5</v>
      </c>
      <c r="O9" s="25">
        <v>0.82</v>
      </c>
      <c r="P9" s="58"/>
      <c r="AMJ9" s="37"/>
    </row>
    <row r="10" spans="1:1024" s="23" customFormat="1" ht="18" customHeight="1" x14ac:dyDescent="0.35">
      <c r="A10" s="25" t="s">
        <v>59</v>
      </c>
      <c r="B10" s="38" t="s">
        <v>60</v>
      </c>
      <c r="C10" s="27" t="s">
        <v>29</v>
      </c>
      <c r="D10" s="28">
        <v>3.6</v>
      </c>
      <c r="E10" s="28">
        <v>3.2</v>
      </c>
      <c r="F10" s="28">
        <v>15.82</v>
      </c>
      <c r="G10" s="79">
        <f>D10*4+E10*9+F10*4</f>
        <v>106.48</v>
      </c>
      <c r="H10" s="25">
        <v>0.04</v>
      </c>
      <c r="I10" s="25">
        <v>1.43</v>
      </c>
      <c r="J10" s="25">
        <v>2.4E-2</v>
      </c>
      <c r="K10" s="25">
        <v>0</v>
      </c>
      <c r="L10" s="25">
        <v>137</v>
      </c>
      <c r="M10" s="25">
        <v>112.14</v>
      </c>
      <c r="N10" s="25">
        <v>19.190000000000001</v>
      </c>
      <c r="O10" s="25">
        <v>0.43</v>
      </c>
      <c r="P10" s="36"/>
      <c r="AMJ10" s="37"/>
    </row>
    <row r="11" spans="1:1024" s="23" customFormat="1" ht="18" customHeight="1" x14ac:dyDescent="0.35">
      <c r="A11" s="25">
        <v>14</v>
      </c>
      <c r="B11" s="40" t="s">
        <v>61</v>
      </c>
      <c r="C11" s="25">
        <v>10</v>
      </c>
      <c r="D11" s="25">
        <v>0.08</v>
      </c>
      <c r="E11" s="25">
        <v>7.2</v>
      </c>
      <c r="F11" s="25">
        <v>0.1</v>
      </c>
      <c r="G11" s="25">
        <v>66</v>
      </c>
      <c r="H11" s="39">
        <v>0</v>
      </c>
      <c r="I11" s="39">
        <v>0</v>
      </c>
      <c r="J11" s="39">
        <v>0.04</v>
      </c>
      <c r="K11" s="39">
        <v>0.1</v>
      </c>
      <c r="L11" s="39">
        <v>2.4</v>
      </c>
      <c r="M11" s="39">
        <v>3</v>
      </c>
      <c r="N11" s="39">
        <v>0</v>
      </c>
      <c r="O11" s="39">
        <v>0.02</v>
      </c>
      <c r="P11" s="36"/>
      <c r="AMJ11" s="37"/>
    </row>
    <row r="12" spans="1:1024" s="41" customFormat="1" ht="18.2" customHeight="1" x14ac:dyDescent="0.35">
      <c r="A12" s="25" t="s">
        <v>30</v>
      </c>
      <c r="B12" s="40" t="s">
        <v>31</v>
      </c>
      <c r="C12" s="25">
        <v>25</v>
      </c>
      <c r="D12" s="25">
        <v>1.85</v>
      </c>
      <c r="E12" s="25">
        <v>0.2</v>
      </c>
      <c r="F12" s="25">
        <v>12</v>
      </c>
      <c r="G12" s="32">
        <v>53.5</v>
      </c>
      <c r="H12" s="39">
        <v>0.05</v>
      </c>
      <c r="I12" s="39">
        <f>-J12</f>
        <v>0</v>
      </c>
      <c r="J12" s="39">
        <v>0</v>
      </c>
      <c r="K12" s="39">
        <v>0.65</v>
      </c>
      <c r="L12" s="39">
        <v>11.5</v>
      </c>
      <c r="M12" s="39">
        <v>43.5</v>
      </c>
      <c r="N12" s="39">
        <v>16.5</v>
      </c>
      <c r="O12" s="39">
        <v>0.55000000000000004</v>
      </c>
      <c r="AMJ12" s="42"/>
    </row>
    <row r="13" spans="1:1024" s="47" customFormat="1" ht="18" customHeight="1" x14ac:dyDescent="0.35">
      <c r="A13" s="43"/>
      <c r="B13" s="44" t="s">
        <v>32</v>
      </c>
      <c r="C13" s="45">
        <f t="shared" ref="C13:O13" si="0">C12+C11+C10+C9+C8</f>
        <v>415</v>
      </c>
      <c r="D13" s="46">
        <f t="shared" si="0"/>
        <v>8.76</v>
      </c>
      <c r="E13" s="46">
        <f t="shared" si="0"/>
        <v>15.690000000000001</v>
      </c>
      <c r="F13" s="46">
        <f t="shared" si="0"/>
        <v>46.46</v>
      </c>
      <c r="G13" s="46">
        <f t="shared" si="0"/>
        <v>358.98</v>
      </c>
      <c r="H13" s="46">
        <f t="shared" si="0"/>
        <v>0.19999999999999998</v>
      </c>
      <c r="I13" s="46">
        <f t="shared" si="0"/>
        <v>3.6100000000000003</v>
      </c>
      <c r="J13" s="46">
        <f t="shared" si="0"/>
        <v>8.4000000000000005E-2</v>
      </c>
      <c r="K13" s="46">
        <f t="shared" si="0"/>
        <v>1.3399999999999999</v>
      </c>
      <c r="L13" s="46">
        <f t="shared" si="0"/>
        <v>176.70000000000002</v>
      </c>
      <c r="M13" s="46">
        <f t="shared" si="0"/>
        <v>257.51</v>
      </c>
      <c r="N13" s="46">
        <f t="shared" si="0"/>
        <v>80.37</v>
      </c>
      <c r="O13" s="46">
        <f t="shared" si="0"/>
        <v>2.3499999999999996</v>
      </c>
    </row>
    <row r="14" spans="1:1024" s="29" customFormat="1" ht="13.5" customHeight="1" x14ac:dyDescent="0.35">
      <c r="A14" s="7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024" s="29" customFormat="1" ht="15" customHeight="1" x14ac:dyDescent="0.35">
      <c r="A15" s="61" t="s">
        <v>62</v>
      </c>
      <c r="B15" s="80" t="s">
        <v>63</v>
      </c>
      <c r="C15" s="33">
        <v>120</v>
      </c>
      <c r="D15" s="25">
        <v>1.56</v>
      </c>
      <c r="E15" s="25">
        <v>0.12</v>
      </c>
      <c r="F15" s="25">
        <v>8.2799999999999994</v>
      </c>
      <c r="G15" s="32">
        <v>42</v>
      </c>
      <c r="H15" s="25">
        <v>7.0000000000000007E-2</v>
      </c>
      <c r="I15" s="25">
        <v>6</v>
      </c>
      <c r="J15" s="25">
        <v>0</v>
      </c>
      <c r="K15" s="25">
        <v>0.48</v>
      </c>
      <c r="L15" s="25">
        <v>32.4</v>
      </c>
      <c r="M15" s="25">
        <v>66</v>
      </c>
      <c r="N15" s="25">
        <v>45.6</v>
      </c>
      <c r="O15" s="25">
        <v>0.84</v>
      </c>
      <c r="AMJ15" s="37"/>
    </row>
    <row r="16" spans="1:1024" s="29" customFormat="1" ht="15" customHeight="1" x14ac:dyDescent="0.35">
      <c r="A16" s="61" t="s">
        <v>64</v>
      </c>
      <c r="B16" s="80" t="s">
        <v>65</v>
      </c>
      <c r="C16" s="33">
        <v>50</v>
      </c>
      <c r="D16" s="25">
        <v>0.2</v>
      </c>
      <c r="E16" s="25">
        <v>0.15</v>
      </c>
      <c r="F16" s="25">
        <v>5.15</v>
      </c>
      <c r="G16" s="32">
        <v>22.75</v>
      </c>
      <c r="H16" s="25">
        <v>1.2999999999999999E-2</v>
      </c>
      <c r="I16" s="25">
        <v>2.5</v>
      </c>
      <c r="J16" s="25">
        <v>0</v>
      </c>
      <c r="K16" s="25">
        <v>0.2</v>
      </c>
      <c r="L16" s="25">
        <v>9.5</v>
      </c>
      <c r="M16" s="25">
        <v>8</v>
      </c>
      <c r="N16" s="25">
        <v>6</v>
      </c>
      <c r="O16" s="25">
        <v>1.1499999999999999</v>
      </c>
      <c r="AMJ16" s="37"/>
    </row>
    <row r="17" spans="1:1024" s="29" customFormat="1" ht="13.5" customHeight="1" x14ac:dyDescent="0.35">
      <c r="A17" s="25"/>
      <c r="B17" s="44" t="s">
        <v>36</v>
      </c>
      <c r="C17" s="45">
        <f t="shared" ref="C17:O17" si="1">C16+C15</f>
        <v>170</v>
      </c>
      <c r="D17" s="46">
        <f t="shared" si="1"/>
        <v>1.76</v>
      </c>
      <c r="E17" s="46">
        <f t="shared" si="1"/>
        <v>0.27</v>
      </c>
      <c r="F17" s="46">
        <f t="shared" si="1"/>
        <v>13.43</v>
      </c>
      <c r="G17" s="46">
        <f t="shared" si="1"/>
        <v>64.75</v>
      </c>
      <c r="H17" s="46">
        <f t="shared" si="1"/>
        <v>8.3000000000000004E-2</v>
      </c>
      <c r="I17" s="46">
        <f t="shared" si="1"/>
        <v>8.5</v>
      </c>
      <c r="J17" s="46">
        <f t="shared" si="1"/>
        <v>0</v>
      </c>
      <c r="K17" s="46">
        <f t="shared" si="1"/>
        <v>0.67999999999999994</v>
      </c>
      <c r="L17" s="46">
        <f t="shared" si="1"/>
        <v>41.9</v>
      </c>
      <c r="M17" s="46">
        <f t="shared" si="1"/>
        <v>74</v>
      </c>
      <c r="N17" s="46">
        <f t="shared" si="1"/>
        <v>51.6</v>
      </c>
      <c r="O17" s="46">
        <f t="shared" si="1"/>
        <v>1.9899999999999998</v>
      </c>
    </row>
    <row r="18" spans="1:1024" s="29" customFormat="1" ht="13.5" customHeight="1" x14ac:dyDescent="0.35">
      <c r="A18" s="7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024" s="29" customFormat="1" ht="17.25" customHeight="1" x14ac:dyDescent="0.35">
      <c r="A19" s="25">
        <v>70</v>
      </c>
      <c r="B19" s="54" t="s">
        <v>66</v>
      </c>
      <c r="C19" s="55">
        <v>50</v>
      </c>
      <c r="D19" s="32">
        <v>0.55000000000000004</v>
      </c>
      <c r="E19" s="32">
        <v>0.05</v>
      </c>
      <c r="F19" s="32">
        <v>1.75</v>
      </c>
      <c r="G19" s="32">
        <v>10</v>
      </c>
      <c r="H19" s="81">
        <v>5.0000000000000001E-3</v>
      </c>
      <c r="I19" s="32">
        <v>5.25</v>
      </c>
      <c r="J19" s="32">
        <v>0</v>
      </c>
      <c r="K19" s="32">
        <v>0.35</v>
      </c>
      <c r="L19" s="32">
        <v>5</v>
      </c>
      <c r="M19" s="32">
        <v>17.5</v>
      </c>
      <c r="N19" s="32">
        <v>7.5</v>
      </c>
      <c r="O19" s="32">
        <v>0.4</v>
      </c>
      <c r="AMJ19" s="37"/>
    </row>
    <row r="20" spans="1:1024" s="29" customFormat="1" ht="26.1" customHeight="1" x14ac:dyDescent="0.35">
      <c r="A20" s="61">
        <v>103</v>
      </c>
      <c r="B20" s="60" t="s">
        <v>67</v>
      </c>
      <c r="C20" s="61">
        <v>180</v>
      </c>
      <c r="D20" s="32">
        <v>1.9</v>
      </c>
      <c r="E20" s="32">
        <v>2.04</v>
      </c>
      <c r="F20" s="32">
        <v>12.57</v>
      </c>
      <c r="G20" s="32">
        <v>85.14</v>
      </c>
      <c r="H20" s="81">
        <v>0.08</v>
      </c>
      <c r="I20" s="32">
        <v>5.94</v>
      </c>
      <c r="J20" s="32">
        <v>0</v>
      </c>
      <c r="K20" s="32">
        <v>1.02</v>
      </c>
      <c r="L20" s="32">
        <v>21.02</v>
      </c>
      <c r="M20" s="32">
        <v>48.65</v>
      </c>
      <c r="N20" s="32">
        <v>19.63</v>
      </c>
      <c r="O20" s="32">
        <v>0.8</v>
      </c>
      <c r="P20" s="51"/>
    </row>
    <row r="21" spans="1:1024" s="65" customFormat="1" ht="18" customHeight="1" x14ac:dyDescent="0.35">
      <c r="A21" s="25">
        <v>254</v>
      </c>
      <c r="B21" s="40" t="s">
        <v>68</v>
      </c>
      <c r="C21" s="82">
        <v>80</v>
      </c>
      <c r="D21" s="63">
        <v>12.5</v>
      </c>
      <c r="E21" s="63">
        <v>11.1</v>
      </c>
      <c r="F21" s="63">
        <v>2.8</v>
      </c>
      <c r="G21" s="79">
        <f>D21*4+E21*9+F21*4</f>
        <v>161.09999999999997</v>
      </c>
      <c r="H21" s="63">
        <v>0.22</v>
      </c>
      <c r="I21" s="63">
        <v>10.34</v>
      </c>
      <c r="J21" s="63">
        <v>7.16</v>
      </c>
      <c r="K21" s="63">
        <v>4.97</v>
      </c>
      <c r="L21" s="63">
        <v>23.22</v>
      </c>
      <c r="M21" s="63">
        <v>317.76</v>
      </c>
      <c r="N21" s="63">
        <v>16.45</v>
      </c>
      <c r="O21" s="63">
        <v>6.89</v>
      </c>
    </row>
    <row r="22" spans="1:1024" s="59" customFormat="1" ht="18" customHeight="1" x14ac:dyDescent="0.35">
      <c r="A22" s="25">
        <v>143</v>
      </c>
      <c r="B22" s="62" t="s">
        <v>69</v>
      </c>
      <c r="C22" s="25">
        <v>130</v>
      </c>
      <c r="D22" s="25">
        <v>2.16</v>
      </c>
      <c r="E22" s="25">
        <v>9.61</v>
      </c>
      <c r="F22" s="25">
        <v>10.55</v>
      </c>
      <c r="G22" s="79">
        <f>D22*4+E22*9+F22*4</f>
        <v>137.32999999999998</v>
      </c>
      <c r="H22" s="25">
        <v>0.06</v>
      </c>
      <c r="I22" s="25">
        <v>5.35</v>
      </c>
      <c r="J22" s="25">
        <v>0.02</v>
      </c>
      <c r="K22" s="57">
        <v>0.34</v>
      </c>
      <c r="L22" s="25">
        <v>38.770000000000003</v>
      </c>
      <c r="M22" s="25">
        <v>62.23</v>
      </c>
      <c r="N22" s="25">
        <v>27.41</v>
      </c>
      <c r="O22" s="25">
        <v>1.0900000000000001</v>
      </c>
      <c r="AMJ22" s="37"/>
    </row>
    <row r="23" spans="1:1024" s="83" customFormat="1" ht="22.6" customHeight="1" x14ac:dyDescent="0.35">
      <c r="A23" s="25" t="s">
        <v>70</v>
      </c>
      <c r="B23" s="40" t="s">
        <v>71</v>
      </c>
      <c r="C23" s="25">
        <v>180</v>
      </c>
      <c r="D23" s="25">
        <v>0.12</v>
      </c>
      <c r="E23" s="25">
        <v>7.0000000000000007E-2</v>
      </c>
      <c r="F23" s="25">
        <v>25.4</v>
      </c>
      <c r="G23" s="25">
        <f>D23*4+E23*9+F23*4</f>
        <v>102.71</v>
      </c>
      <c r="H23" s="61">
        <v>1.7999999999999999E-2</v>
      </c>
      <c r="I23" s="61">
        <v>4.8600000000000003</v>
      </c>
      <c r="J23" s="61">
        <v>0</v>
      </c>
      <c r="K23" s="61">
        <v>0</v>
      </c>
      <c r="L23" s="61">
        <v>10.8</v>
      </c>
      <c r="M23" s="61">
        <v>3.6</v>
      </c>
      <c r="N23" s="61">
        <v>3.6</v>
      </c>
      <c r="O23" s="61">
        <v>0.72</v>
      </c>
      <c r="P23" s="75"/>
      <c r="Q23" s="75"/>
      <c r="AMJ23" s="84"/>
    </row>
    <row r="24" spans="1:1024" s="41" customFormat="1" ht="18.2" customHeight="1" x14ac:dyDescent="0.35">
      <c r="A24" s="25" t="s">
        <v>30</v>
      </c>
      <c r="B24" s="40" t="s">
        <v>31</v>
      </c>
      <c r="C24" s="25">
        <v>25</v>
      </c>
      <c r="D24" s="25">
        <v>1.85</v>
      </c>
      <c r="E24" s="25">
        <v>0.2</v>
      </c>
      <c r="F24" s="25">
        <v>12</v>
      </c>
      <c r="G24" s="32">
        <v>53.5</v>
      </c>
      <c r="H24" s="39">
        <v>0.05</v>
      </c>
      <c r="I24" s="39">
        <f>-J24</f>
        <v>0</v>
      </c>
      <c r="J24" s="39">
        <v>0</v>
      </c>
      <c r="K24" s="39">
        <v>0.65</v>
      </c>
      <c r="L24" s="39">
        <v>11.5</v>
      </c>
      <c r="M24" s="39">
        <v>43.5</v>
      </c>
      <c r="N24" s="39">
        <v>16.5</v>
      </c>
      <c r="O24" s="39">
        <v>0.55000000000000004</v>
      </c>
      <c r="AMJ24" s="42"/>
    </row>
    <row r="25" spans="1:1024" s="59" customFormat="1" ht="20.100000000000001" customHeight="1" x14ac:dyDescent="0.35">
      <c r="A25" s="33" t="s">
        <v>30</v>
      </c>
      <c r="B25" s="66" t="s">
        <v>46</v>
      </c>
      <c r="C25" s="33">
        <v>35</v>
      </c>
      <c r="D25" s="32">
        <v>1.96</v>
      </c>
      <c r="E25" s="32">
        <v>0.39</v>
      </c>
      <c r="F25" s="32">
        <v>17.29</v>
      </c>
      <c r="G25" s="32">
        <v>80.459999999999994</v>
      </c>
      <c r="H25" s="32">
        <v>3.5000000000000003E-2</v>
      </c>
      <c r="I25" s="32">
        <v>0</v>
      </c>
      <c r="J25" s="32">
        <v>0</v>
      </c>
      <c r="K25" s="32">
        <v>0.31</v>
      </c>
      <c r="L25" s="32">
        <v>8.0500000000000007</v>
      </c>
      <c r="M25" s="32">
        <v>37.1</v>
      </c>
      <c r="N25" s="32">
        <v>8.75</v>
      </c>
      <c r="O25" s="32">
        <v>1.08</v>
      </c>
      <c r="P25" s="58"/>
      <c r="AMJ25" s="37"/>
    </row>
    <row r="26" spans="1:1024" s="47" customFormat="1" ht="18" customHeight="1" x14ac:dyDescent="0.35">
      <c r="A26" s="43"/>
      <c r="B26" s="44" t="s">
        <v>47</v>
      </c>
      <c r="C26" s="45">
        <f t="shared" ref="C26:O26" si="2">C25+C24+C23+C22+C21+C20+C19</f>
        <v>680</v>
      </c>
      <c r="D26" s="46">
        <f t="shared" si="2"/>
        <v>21.04</v>
      </c>
      <c r="E26" s="46">
        <f t="shared" si="2"/>
        <v>23.459999999999997</v>
      </c>
      <c r="F26" s="46">
        <f t="shared" si="2"/>
        <v>82.359999999999985</v>
      </c>
      <c r="G26" s="46">
        <f t="shared" si="2"/>
        <v>630.2399999999999</v>
      </c>
      <c r="H26" s="46">
        <f t="shared" si="2"/>
        <v>0.46800000000000003</v>
      </c>
      <c r="I26" s="46">
        <f t="shared" si="2"/>
        <v>31.740000000000002</v>
      </c>
      <c r="J26" s="46">
        <f t="shared" si="2"/>
        <v>7.18</v>
      </c>
      <c r="K26" s="46">
        <f t="shared" si="2"/>
        <v>7.6399999999999988</v>
      </c>
      <c r="L26" s="46">
        <f t="shared" si="2"/>
        <v>118.36</v>
      </c>
      <c r="M26" s="46">
        <f t="shared" si="2"/>
        <v>530.33999999999992</v>
      </c>
      <c r="N26" s="46">
        <f t="shared" si="2"/>
        <v>99.84</v>
      </c>
      <c r="O26" s="46">
        <f t="shared" si="2"/>
        <v>11.530000000000001</v>
      </c>
    </row>
    <row r="27" spans="1:1024" s="29" customFormat="1" ht="13.5" customHeight="1" x14ac:dyDescent="0.35">
      <c r="A27" s="7" t="s">
        <v>48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024" s="29" customFormat="1" ht="19.5" customHeight="1" x14ac:dyDescent="0.35">
      <c r="A28" s="82">
        <v>47</v>
      </c>
      <c r="B28" s="80" t="s">
        <v>72</v>
      </c>
      <c r="C28" s="33">
        <v>60</v>
      </c>
      <c r="D28" s="32">
        <v>1</v>
      </c>
      <c r="E28" s="32">
        <v>3</v>
      </c>
      <c r="F28" s="32">
        <v>5.0999999999999996</v>
      </c>
      <c r="G28" s="85">
        <f>D28*4+E28*9+F28*4</f>
        <v>51.4</v>
      </c>
      <c r="H28" s="32">
        <v>1.32530120481928E-2</v>
      </c>
      <c r="I28" s="32">
        <v>11.933734939759001</v>
      </c>
      <c r="J28" s="32">
        <v>0</v>
      </c>
      <c r="K28" s="32">
        <v>0</v>
      </c>
      <c r="L28" s="32">
        <v>31.471686746987899</v>
      </c>
      <c r="M28" s="32">
        <v>20.4530120481928</v>
      </c>
      <c r="N28" s="32">
        <v>9.6451807228915705</v>
      </c>
      <c r="O28" s="32">
        <v>0.40180722891566301</v>
      </c>
      <c r="AMJ28" s="37"/>
    </row>
    <row r="29" spans="1:1024" s="29" customFormat="1" ht="13.5" customHeight="1" x14ac:dyDescent="0.35">
      <c r="A29" s="25" t="s">
        <v>73</v>
      </c>
      <c r="B29" s="77" t="s">
        <v>74</v>
      </c>
      <c r="C29" s="26" t="s">
        <v>75</v>
      </c>
      <c r="D29" s="25">
        <v>9</v>
      </c>
      <c r="E29" s="25">
        <v>6</v>
      </c>
      <c r="F29" s="25">
        <v>5.3</v>
      </c>
      <c r="G29" s="85">
        <f>D29*4+E29*9+F29*4</f>
        <v>111.2</v>
      </c>
      <c r="H29" s="25">
        <v>7.0000000000000007E-2</v>
      </c>
      <c r="I29" s="25">
        <v>3.63</v>
      </c>
      <c r="J29" s="25">
        <v>0.01</v>
      </c>
      <c r="K29" s="25">
        <v>4.8</v>
      </c>
      <c r="L29" s="25">
        <v>35.79</v>
      </c>
      <c r="M29" s="25">
        <v>138.29</v>
      </c>
      <c r="N29" s="25">
        <v>18.190000000000001</v>
      </c>
      <c r="O29" s="25">
        <v>0.71</v>
      </c>
      <c r="P29" s="51"/>
      <c r="AMJ29" s="37"/>
    </row>
    <row r="30" spans="1:1024" s="88" customFormat="1" ht="18" customHeight="1" x14ac:dyDescent="0.35">
      <c r="A30" s="25">
        <v>312</v>
      </c>
      <c r="B30" s="40" t="s">
        <v>76</v>
      </c>
      <c r="C30" s="25">
        <v>150</v>
      </c>
      <c r="D30" s="25">
        <v>3</v>
      </c>
      <c r="E30" s="25">
        <v>5</v>
      </c>
      <c r="F30" s="25">
        <v>20.440000000000001</v>
      </c>
      <c r="G30" s="86">
        <f>D30*4+E30*9+F30*4</f>
        <v>138.76</v>
      </c>
      <c r="H30" s="32">
        <v>0.13</v>
      </c>
      <c r="I30" s="32">
        <v>18.16</v>
      </c>
      <c r="J30" s="32">
        <v>0</v>
      </c>
      <c r="K30" s="32">
        <v>0.18</v>
      </c>
      <c r="L30" s="32">
        <v>36.97</v>
      </c>
      <c r="M30" s="32">
        <v>86.6</v>
      </c>
      <c r="N30" s="32">
        <v>27.75</v>
      </c>
      <c r="O30" s="32">
        <v>1.01</v>
      </c>
      <c r="P30" s="87"/>
      <c r="Q30" s="87"/>
      <c r="AMJ30" s="37"/>
    </row>
    <row r="31" spans="1:1024" s="29" customFormat="1" ht="13.5" customHeight="1" x14ac:dyDescent="0.35">
      <c r="A31" s="25" t="s">
        <v>77</v>
      </c>
      <c r="B31" s="40" t="s">
        <v>78</v>
      </c>
      <c r="C31" s="82">
        <v>180</v>
      </c>
      <c r="D31" s="63">
        <v>0.12</v>
      </c>
      <c r="E31" s="63">
        <v>1.2E-2</v>
      </c>
      <c r="F31" s="63">
        <v>13.68</v>
      </c>
      <c r="G31" s="79">
        <f>D31*4+E31*9+F31*4</f>
        <v>55.308</v>
      </c>
      <c r="H31" s="63">
        <v>0</v>
      </c>
      <c r="I31" s="63">
        <v>2.54</v>
      </c>
      <c r="J31" s="63">
        <v>0</v>
      </c>
      <c r="K31" s="63">
        <v>0</v>
      </c>
      <c r="L31" s="63">
        <v>12.78</v>
      </c>
      <c r="M31" s="63">
        <v>3.96</v>
      </c>
      <c r="N31" s="63">
        <v>2.16</v>
      </c>
      <c r="O31" s="63">
        <v>0.32</v>
      </c>
    </row>
    <row r="32" spans="1:1024" s="41" customFormat="1" ht="18.2" customHeight="1" x14ac:dyDescent="0.35">
      <c r="A32" s="25" t="s">
        <v>30</v>
      </c>
      <c r="B32" s="40" t="s">
        <v>31</v>
      </c>
      <c r="C32" s="25">
        <v>25</v>
      </c>
      <c r="D32" s="25">
        <v>1.85</v>
      </c>
      <c r="E32" s="25">
        <v>0.2</v>
      </c>
      <c r="F32" s="25">
        <v>12</v>
      </c>
      <c r="G32" s="32">
        <v>53.5</v>
      </c>
      <c r="H32" s="39">
        <v>0.05</v>
      </c>
      <c r="I32" s="39">
        <f>-J32</f>
        <v>0</v>
      </c>
      <c r="J32" s="39">
        <v>0</v>
      </c>
      <c r="K32" s="39">
        <v>0.65</v>
      </c>
      <c r="L32" s="39">
        <v>11.5</v>
      </c>
      <c r="M32" s="39">
        <v>43.5</v>
      </c>
      <c r="N32" s="39">
        <v>16.5</v>
      </c>
      <c r="O32" s="39">
        <v>0.55000000000000004</v>
      </c>
      <c r="AMJ32" s="42"/>
    </row>
    <row r="33" spans="1:1024" s="23" customFormat="1" ht="18" customHeight="1" x14ac:dyDescent="0.35">
      <c r="A33" s="25" t="s">
        <v>30</v>
      </c>
      <c r="B33" s="38" t="s">
        <v>46</v>
      </c>
      <c r="C33" s="27">
        <v>25</v>
      </c>
      <c r="D33" s="28">
        <v>1.4</v>
      </c>
      <c r="E33" s="28">
        <v>0.27</v>
      </c>
      <c r="F33" s="28">
        <v>12.35</v>
      </c>
      <c r="G33" s="25">
        <v>57.47</v>
      </c>
      <c r="H33" s="28">
        <v>2.5000000000000001E-2</v>
      </c>
      <c r="I33" s="28">
        <v>0</v>
      </c>
      <c r="J33" s="28">
        <v>0</v>
      </c>
      <c r="K33" s="28">
        <v>0.22500000000000001</v>
      </c>
      <c r="L33" s="28">
        <v>5.75</v>
      </c>
      <c r="M33" s="28">
        <v>26.5</v>
      </c>
      <c r="N33" s="28">
        <v>6.25</v>
      </c>
      <c r="O33" s="28">
        <v>0.77500000000000002</v>
      </c>
      <c r="P33" s="36"/>
      <c r="AMJ33" s="37"/>
    </row>
    <row r="34" spans="1:1024" s="29" customFormat="1" ht="15" customHeight="1" x14ac:dyDescent="0.35">
      <c r="A34" s="61" t="s">
        <v>30</v>
      </c>
      <c r="B34" s="89" t="s">
        <v>79</v>
      </c>
      <c r="C34" s="33">
        <v>20</v>
      </c>
      <c r="D34" s="32">
        <v>1.5</v>
      </c>
      <c r="E34" s="32">
        <v>1.96</v>
      </c>
      <c r="F34" s="32">
        <v>14.88</v>
      </c>
      <c r="G34" s="32">
        <v>83.4</v>
      </c>
      <c r="H34" s="32">
        <v>0.02</v>
      </c>
      <c r="I34" s="32">
        <v>0</v>
      </c>
      <c r="J34" s="32">
        <v>0</v>
      </c>
      <c r="K34" s="32">
        <v>0.7</v>
      </c>
      <c r="L34" s="32">
        <v>5.8</v>
      </c>
      <c r="M34" s="32">
        <v>18</v>
      </c>
      <c r="N34" s="32">
        <v>4</v>
      </c>
      <c r="O34" s="32">
        <v>0.42</v>
      </c>
      <c r="AMJ34" s="37"/>
    </row>
    <row r="35" spans="1:1024" s="29" customFormat="1" ht="13.5" customHeight="1" x14ac:dyDescent="0.35">
      <c r="A35" s="25"/>
      <c r="B35" s="44" t="s">
        <v>51</v>
      </c>
      <c r="C35" s="45">
        <f>C33+C32+C31+C30+C29+C28</f>
        <v>520</v>
      </c>
      <c r="D35" s="46">
        <f t="shared" ref="D35:O35" si="3">D33+D32+D31+D30+D29+D28+D34</f>
        <v>17.87</v>
      </c>
      <c r="E35" s="46">
        <f t="shared" si="3"/>
        <v>16.442</v>
      </c>
      <c r="F35" s="46">
        <f t="shared" si="3"/>
        <v>83.749999999999986</v>
      </c>
      <c r="G35" s="46">
        <f t="shared" si="3"/>
        <v>551.03800000000001</v>
      </c>
      <c r="H35" s="46">
        <f t="shared" si="3"/>
        <v>0.30825301204819283</v>
      </c>
      <c r="I35" s="46">
        <f t="shared" si="3"/>
        <v>36.263734939758997</v>
      </c>
      <c r="J35" s="46">
        <f t="shared" si="3"/>
        <v>0.01</v>
      </c>
      <c r="K35" s="46">
        <f t="shared" si="3"/>
        <v>6.5549999999999997</v>
      </c>
      <c r="L35" s="46">
        <f t="shared" si="3"/>
        <v>140.0616867469879</v>
      </c>
      <c r="M35" s="46">
        <f t="shared" si="3"/>
        <v>337.30301204819284</v>
      </c>
      <c r="N35" s="46">
        <f t="shared" si="3"/>
        <v>84.495180722891561</v>
      </c>
      <c r="O35" s="46">
        <f t="shared" si="3"/>
        <v>4.1868072289156633</v>
      </c>
    </row>
    <row r="36" spans="1:1024" s="47" customFormat="1" ht="18" customHeight="1" x14ac:dyDescent="0.35">
      <c r="A36" s="71"/>
      <c r="B36" s="44" t="s">
        <v>52</v>
      </c>
      <c r="C36" s="72"/>
      <c r="D36" s="73">
        <f t="shared" ref="D36:O36" si="4">D13+D17+D26+D35</f>
        <v>49.43</v>
      </c>
      <c r="E36" s="73">
        <f t="shared" si="4"/>
        <v>55.862000000000002</v>
      </c>
      <c r="F36" s="73">
        <f t="shared" si="4"/>
        <v>226</v>
      </c>
      <c r="G36" s="73">
        <f t="shared" si="4"/>
        <v>1605.0079999999998</v>
      </c>
      <c r="H36" s="73">
        <f t="shared" si="4"/>
        <v>1.0592530120481929</v>
      </c>
      <c r="I36" s="73">
        <f t="shared" si="4"/>
        <v>80.113734939758999</v>
      </c>
      <c r="J36" s="73">
        <f t="shared" si="4"/>
        <v>7.2739999999999991</v>
      </c>
      <c r="K36" s="73">
        <f t="shared" si="4"/>
        <v>16.214999999999996</v>
      </c>
      <c r="L36" s="73">
        <f t="shared" si="4"/>
        <v>477.02168674698794</v>
      </c>
      <c r="M36" s="73">
        <f t="shared" si="4"/>
        <v>1199.1530120481927</v>
      </c>
      <c r="N36" s="73">
        <f t="shared" si="4"/>
        <v>316.30518072289158</v>
      </c>
      <c r="O36" s="73">
        <f t="shared" si="4"/>
        <v>20.056807228915666</v>
      </c>
    </row>
    <row r="37" spans="1:1024" s="75" customFormat="1" ht="18" customHeight="1" x14ac:dyDescent="0.35">
      <c r="A37" s="74"/>
      <c r="B37" s="74"/>
      <c r="C37" s="74"/>
      <c r="D37" s="74"/>
      <c r="E37" s="74"/>
      <c r="F37" s="74"/>
      <c r="G37" s="74"/>
      <c r="H37" s="36"/>
    </row>
    <row r="38" spans="1:1024" ht="18" customHeight="1" x14ac:dyDescent="0.35">
      <c r="G38"/>
      <c r="H38"/>
      <c r="I38"/>
      <c r="J38"/>
      <c r="K38"/>
      <c r="L38"/>
      <c r="M38"/>
      <c r="N38"/>
      <c r="O38"/>
    </row>
    <row r="39" spans="1:1024" ht="18" customHeight="1" x14ac:dyDescent="0.35">
      <c r="G39"/>
      <c r="H39"/>
      <c r="I39"/>
      <c r="J39"/>
      <c r="K39"/>
      <c r="L39"/>
      <c r="M39"/>
      <c r="N39"/>
      <c r="O39"/>
    </row>
  </sheetData>
  <mergeCells count="14">
    <mergeCell ref="A14:O14"/>
    <mergeCell ref="A18:O18"/>
    <mergeCell ref="A27:O27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4"/>
  <sheetViews>
    <sheetView view="pageBreakPreview" zoomScale="60" zoomScaleNormal="100" workbookViewId="0">
      <selection activeCell="A33" sqref="A33"/>
    </sheetView>
  </sheetViews>
  <sheetFormatPr defaultColWidth="9.1328125" defaultRowHeight="12.75" x14ac:dyDescent="0.35"/>
  <cols>
    <col min="1" max="1" width="14.1328125" customWidth="1"/>
    <col min="2" max="2" width="35.664062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80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  <c r="G3" s="24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70" customFormat="1" ht="19.45" customHeight="1" x14ac:dyDescent="0.35">
      <c r="A8" s="67">
        <v>66</v>
      </c>
      <c r="B8" s="68" t="s">
        <v>81</v>
      </c>
      <c r="C8" s="67">
        <v>50</v>
      </c>
      <c r="D8" s="69">
        <v>0.62</v>
      </c>
      <c r="E8" s="69">
        <v>7.0000000000000007E-2</v>
      </c>
      <c r="F8" s="69">
        <v>11.13</v>
      </c>
      <c r="G8" s="69">
        <v>47.65</v>
      </c>
      <c r="H8" s="69">
        <v>0.03</v>
      </c>
      <c r="I8" s="69">
        <v>2</v>
      </c>
      <c r="J8" s="69">
        <v>0</v>
      </c>
      <c r="K8" s="69">
        <v>0.17</v>
      </c>
      <c r="L8" s="69">
        <v>15.85</v>
      </c>
      <c r="M8" s="69">
        <v>28</v>
      </c>
      <c r="N8" s="69">
        <v>16.68</v>
      </c>
      <c r="O8" s="69">
        <v>0.45</v>
      </c>
      <c r="AMJ8" s="37"/>
    </row>
    <row r="9" spans="1:1024" s="29" customFormat="1" ht="18.7" customHeight="1" x14ac:dyDescent="0.35">
      <c r="A9" s="33" t="s">
        <v>82</v>
      </c>
      <c r="B9" s="90" t="s">
        <v>83</v>
      </c>
      <c r="C9" s="82">
        <v>150</v>
      </c>
      <c r="D9" s="63">
        <v>11.2</v>
      </c>
      <c r="E9" s="63">
        <v>10.6</v>
      </c>
      <c r="F9" s="63">
        <v>22.4</v>
      </c>
      <c r="G9" s="91">
        <f>D9*4+E9*9+F9*4</f>
        <v>229.79999999999998</v>
      </c>
      <c r="H9" s="63">
        <v>7.0000000000000007E-2</v>
      </c>
      <c r="I9" s="63">
        <v>0.28999999999999998</v>
      </c>
      <c r="J9" s="63">
        <v>7.0000000000000007E-2</v>
      </c>
      <c r="K9" s="63">
        <v>2.34</v>
      </c>
      <c r="L9" s="63">
        <v>115.63</v>
      </c>
      <c r="M9" s="63">
        <v>178.61</v>
      </c>
      <c r="N9" s="63">
        <v>22.47</v>
      </c>
      <c r="O9" s="63">
        <v>1.07</v>
      </c>
    </row>
    <row r="10" spans="1:1024" s="29" customFormat="1" ht="12.7" customHeight="1" x14ac:dyDescent="0.35">
      <c r="A10" s="25" t="s">
        <v>84</v>
      </c>
      <c r="B10" s="62" t="s">
        <v>85</v>
      </c>
      <c r="C10" s="82">
        <v>180</v>
      </c>
      <c r="D10" s="63">
        <v>2.76</v>
      </c>
      <c r="E10" s="63">
        <v>2.41</v>
      </c>
      <c r="F10" s="63">
        <v>14.35</v>
      </c>
      <c r="G10" s="91">
        <f>D10*4+E10*9+F10*4</f>
        <v>90.13</v>
      </c>
      <c r="H10" s="63">
        <v>0.04</v>
      </c>
      <c r="I10" s="63">
        <v>1.1599999999999999</v>
      </c>
      <c r="J10" s="92">
        <v>1.2E-2</v>
      </c>
      <c r="K10" s="63">
        <v>0</v>
      </c>
      <c r="L10" s="63">
        <v>113.2</v>
      </c>
      <c r="M10" s="63">
        <v>81</v>
      </c>
      <c r="N10" s="63">
        <v>12.6</v>
      </c>
      <c r="O10" s="63">
        <v>0.12</v>
      </c>
    </row>
    <row r="11" spans="1:1024" s="41" customFormat="1" ht="18.2" customHeight="1" x14ac:dyDescent="0.35">
      <c r="A11" s="25" t="s">
        <v>30</v>
      </c>
      <c r="B11" s="40" t="s">
        <v>31</v>
      </c>
      <c r="C11" s="25">
        <v>25</v>
      </c>
      <c r="D11" s="25">
        <v>1.85</v>
      </c>
      <c r="E11" s="25">
        <v>0.2</v>
      </c>
      <c r="F11" s="25">
        <v>12</v>
      </c>
      <c r="G11" s="32">
        <v>53.5</v>
      </c>
      <c r="H11" s="39">
        <v>0.05</v>
      </c>
      <c r="I11" s="39">
        <f>-J11</f>
        <v>0</v>
      </c>
      <c r="J11" s="39">
        <v>0</v>
      </c>
      <c r="K11" s="39">
        <v>0.65</v>
      </c>
      <c r="L11" s="39">
        <v>11.5</v>
      </c>
      <c r="M11" s="39">
        <v>43.5</v>
      </c>
      <c r="N11" s="39">
        <v>16.5</v>
      </c>
      <c r="O11" s="39">
        <v>0.55000000000000004</v>
      </c>
      <c r="AMJ11" s="42"/>
    </row>
    <row r="12" spans="1:1024" s="47" customFormat="1" ht="18" customHeight="1" x14ac:dyDescent="0.35">
      <c r="A12" s="43"/>
      <c r="B12" s="44" t="s">
        <v>32</v>
      </c>
      <c r="C12" s="45">
        <f t="shared" ref="C12:O12" si="0">C11+C10+C9+C8</f>
        <v>405</v>
      </c>
      <c r="D12" s="46">
        <f t="shared" si="0"/>
        <v>16.43</v>
      </c>
      <c r="E12" s="46">
        <f t="shared" si="0"/>
        <v>13.280000000000001</v>
      </c>
      <c r="F12" s="46">
        <f t="shared" si="0"/>
        <v>59.88</v>
      </c>
      <c r="G12" s="46">
        <f t="shared" si="0"/>
        <v>421.07999999999993</v>
      </c>
      <c r="H12" s="46">
        <f t="shared" si="0"/>
        <v>0.19</v>
      </c>
      <c r="I12" s="46">
        <f t="shared" si="0"/>
        <v>3.45</v>
      </c>
      <c r="J12" s="46">
        <f t="shared" si="0"/>
        <v>8.2000000000000003E-2</v>
      </c>
      <c r="K12" s="46">
        <f t="shared" si="0"/>
        <v>3.1599999999999997</v>
      </c>
      <c r="L12" s="46">
        <f t="shared" si="0"/>
        <v>256.18</v>
      </c>
      <c r="M12" s="46">
        <f t="shared" si="0"/>
        <v>331.11</v>
      </c>
      <c r="N12" s="46">
        <f t="shared" si="0"/>
        <v>68.25</v>
      </c>
      <c r="O12" s="46">
        <f t="shared" si="0"/>
        <v>2.1900000000000004</v>
      </c>
    </row>
    <row r="13" spans="1:1024" s="29" customFormat="1" ht="13.5" customHeight="1" x14ac:dyDescent="0.35">
      <c r="A13" s="7" t="s">
        <v>33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024" s="59" customFormat="1" ht="23.85" customHeight="1" x14ac:dyDescent="0.35">
      <c r="A14" s="33">
        <v>386</v>
      </c>
      <c r="B14" s="80" t="s">
        <v>86</v>
      </c>
      <c r="C14" s="33">
        <v>180</v>
      </c>
      <c r="D14" s="32">
        <v>5.22</v>
      </c>
      <c r="E14" s="32">
        <v>4.5</v>
      </c>
      <c r="F14" s="32">
        <v>7.56</v>
      </c>
      <c r="G14" s="79">
        <f>D14*4+E14*9+F14*4</f>
        <v>91.61999999999999</v>
      </c>
      <c r="H14" s="32">
        <v>0.04</v>
      </c>
      <c r="I14" s="32">
        <v>0.54</v>
      </c>
      <c r="J14" s="32">
        <v>0.04</v>
      </c>
      <c r="K14" s="32">
        <v>0</v>
      </c>
      <c r="L14" s="32">
        <v>223.2</v>
      </c>
      <c r="M14" s="32">
        <v>165.6</v>
      </c>
      <c r="N14" s="32">
        <v>25.2</v>
      </c>
      <c r="O14" s="32">
        <v>0.18</v>
      </c>
      <c r="AMJ14" s="37"/>
    </row>
    <row r="15" spans="1:1024" s="29" customFormat="1" ht="13.5" customHeight="1" x14ac:dyDescent="0.35">
      <c r="A15" s="25"/>
      <c r="B15" s="44" t="s">
        <v>36</v>
      </c>
      <c r="C15" s="45">
        <f t="shared" ref="C15:O15" si="1">SUM(C14:C14)</f>
        <v>180</v>
      </c>
      <c r="D15" s="52">
        <f t="shared" si="1"/>
        <v>5.22</v>
      </c>
      <c r="E15" s="52">
        <f t="shared" si="1"/>
        <v>4.5</v>
      </c>
      <c r="F15" s="52">
        <f t="shared" si="1"/>
        <v>7.56</v>
      </c>
      <c r="G15" s="52">
        <f t="shared" si="1"/>
        <v>91.61999999999999</v>
      </c>
      <c r="H15" s="52">
        <f t="shared" si="1"/>
        <v>0.04</v>
      </c>
      <c r="I15" s="52">
        <f t="shared" si="1"/>
        <v>0.54</v>
      </c>
      <c r="J15" s="52">
        <f t="shared" si="1"/>
        <v>0.04</v>
      </c>
      <c r="K15" s="52">
        <f t="shared" si="1"/>
        <v>0</v>
      </c>
      <c r="L15" s="52">
        <f t="shared" si="1"/>
        <v>223.2</v>
      </c>
      <c r="M15" s="52">
        <f t="shared" si="1"/>
        <v>165.6</v>
      </c>
      <c r="N15" s="52">
        <f t="shared" si="1"/>
        <v>25.2</v>
      </c>
      <c r="O15" s="52">
        <f t="shared" si="1"/>
        <v>0.18</v>
      </c>
    </row>
    <row r="16" spans="1:1024" s="29" customFormat="1" ht="13.5" customHeight="1" x14ac:dyDescent="0.35">
      <c r="A16" s="7" t="s">
        <v>37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024" s="29" customFormat="1" ht="13.5" customHeight="1" x14ac:dyDescent="0.35">
      <c r="A17" s="25">
        <v>46</v>
      </c>
      <c r="B17" s="60" t="s">
        <v>87</v>
      </c>
      <c r="C17" s="25">
        <v>60</v>
      </c>
      <c r="D17" s="25">
        <v>7.0000000000000007E-2</v>
      </c>
      <c r="E17" s="25">
        <v>3.1</v>
      </c>
      <c r="F17" s="25">
        <v>6.7</v>
      </c>
      <c r="G17" s="63">
        <v>54.06</v>
      </c>
      <c r="H17" s="25">
        <v>2.4E-2</v>
      </c>
      <c r="I17" s="25">
        <v>10.08</v>
      </c>
      <c r="J17" s="25">
        <v>0</v>
      </c>
      <c r="K17" s="25">
        <v>9.24</v>
      </c>
      <c r="L17" s="25">
        <v>20.09</v>
      </c>
      <c r="M17" s="25">
        <v>17.600000000000001</v>
      </c>
      <c r="N17" s="25">
        <v>9.6</v>
      </c>
      <c r="O17" s="25">
        <v>0.49</v>
      </c>
    </row>
    <row r="18" spans="1:1024" s="29" customFormat="1" ht="26.25" customHeight="1" x14ac:dyDescent="0.35">
      <c r="A18" s="25">
        <v>106</v>
      </c>
      <c r="B18" s="62" t="s">
        <v>88</v>
      </c>
      <c r="C18" s="82">
        <v>180</v>
      </c>
      <c r="D18" s="63">
        <v>1.58</v>
      </c>
      <c r="E18" s="91">
        <v>2</v>
      </c>
      <c r="F18" s="63">
        <v>11.04</v>
      </c>
      <c r="G18" s="91">
        <f>D18*4+E18*9+F18*4</f>
        <v>68.47999999999999</v>
      </c>
      <c r="H18" s="63">
        <v>0.12</v>
      </c>
      <c r="I18" s="63">
        <v>6.31</v>
      </c>
      <c r="J18" s="91">
        <v>0.03</v>
      </c>
      <c r="K18" s="63">
        <v>1.1000000000000001</v>
      </c>
      <c r="L18" s="91">
        <v>86.88</v>
      </c>
      <c r="M18" s="63">
        <v>171.34</v>
      </c>
      <c r="N18" s="63">
        <v>50.09</v>
      </c>
      <c r="O18" s="63">
        <v>1.22</v>
      </c>
    </row>
    <row r="19" spans="1:1024" s="29" customFormat="1" ht="13.5" customHeight="1" x14ac:dyDescent="0.35">
      <c r="A19" s="25">
        <v>294</v>
      </c>
      <c r="B19" s="77" t="s">
        <v>89</v>
      </c>
      <c r="C19" s="26" t="s">
        <v>75</v>
      </c>
      <c r="D19" s="91">
        <v>12</v>
      </c>
      <c r="E19" s="91">
        <v>8</v>
      </c>
      <c r="F19" s="91">
        <v>13.31</v>
      </c>
      <c r="G19" s="91">
        <f>D19*4+E19*9+F19*4</f>
        <v>173.24</v>
      </c>
      <c r="H19" s="91">
        <v>0.08</v>
      </c>
      <c r="I19" s="91">
        <v>0.59</v>
      </c>
      <c r="J19" s="91">
        <v>0.05</v>
      </c>
      <c r="K19" s="91">
        <v>7.0000000000000007E-2</v>
      </c>
      <c r="L19" s="91">
        <v>35.090000000000003</v>
      </c>
      <c r="M19" s="91">
        <v>127.8</v>
      </c>
      <c r="N19" s="91">
        <v>21</v>
      </c>
      <c r="O19" s="91">
        <v>1.47</v>
      </c>
      <c r="P19" s="51"/>
      <c r="AMJ19" s="37"/>
    </row>
    <row r="20" spans="1:1024" s="29" customFormat="1" ht="13.5" customHeight="1" x14ac:dyDescent="0.35">
      <c r="A20" s="25">
        <v>324</v>
      </c>
      <c r="B20" s="77" t="s">
        <v>90</v>
      </c>
      <c r="C20" s="26" t="s">
        <v>91</v>
      </c>
      <c r="D20" s="25">
        <v>2.1</v>
      </c>
      <c r="E20" s="25">
        <v>1.7</v>
      </c>
      <c r="F20" s="25">
        <v>14</v>
      </c>
      <c r="G20" s="91">
        <f>D20*4+E20*9+F20*4</f>
        <v>79.7</v>
      </c>
      <c r="H20" s="25">
        <v>2.3E-2</v>
      </c>
      <c r="I20" s="25">
        <v>1.48</v>
      </c>
      <c r="J20" s="25">
        <v>0.01</v>
      </c>
      <c r="K20" s="25">
        <v>0.2</v>
      </c>
      <c r="L20" s="25">
        <v>49.71</v>
      </c>
      <c r="M20" s="25">
        <v>55.04</v>
      </c>
      <c r="N20" s="25">
        <v>27.16</v>
      </c>
      <c r="O20" s="25">
        <v>1.71</v>
      </c>
      <c r="P20" s="51"/>
      <c r="AMJ20" s="37"/>
    </row>
    <row r="21" spans="1:1024" s="29" customFormat="1" ht="20.100000000000001" customHeight="1" x14ac:dyDescent="0.35">
      <c r="A21" s="25" t="s">
        <v>70</v>
      </c>
      <c r="B21" s="40" t="s">
        <v>92</v>
      </c>
      <c r="C21" s="25">
        <v>180</v>
      </c>
      <c r="D21" s="25">
        <v>0.14000000000000001</v>
      </c>
      <c r="E21" s="25">
        <v>0.14000000000000001</v>
      </c>
      <c r="F21" s="25">
        <v>25.09</v>
      </c>
      <c r="G21" s="79">
        <f>D21*4+E21*9+F21*4</f>
        <v>102.18</v>
      </c>
      <c r="H21" s="61">
        <v>0.02</v>
      </c>
      <c r="I21" s="61">
        <v>4.8600000000000003</v>
      </c>
      <c r="J21" s="61">
        <v>0</v>
      </c>
      <c r="K21" s="61">
        <v>0</v>
      </c>
      <c r="L21" s="61">
        <v>10.8</v>
      </c>
      <c r="M21" s="61">
        <v>3.6</v>
      </c>
      <c r="N21" s="61">
        <v>3.6</v>
      </c>
      <c r="O21" s="61">
        <v>0.72</v>
      </c>
      <c r="P21" s="51"/>
      <c r="Q21" s="51"/>
      <c r="AMJ21" s="37"/>
    </row>
    <row r="22" spans="1:1024" s="41" customFormat="1" ht="18.2" customHeight="1" x14ac:dyDescent="0.35">
      <c r="A22" s="25" t="s">
        <v>30</v>
      </c>
      <c r="B22" s="40" t="s">
        <v>31</v>
      </c>
      <c r="C22" s="25">
        <v>25</v>
      </c>
      <c r="D22" s="25">
        <v>1.85</v>
      </c>
      <c r="E22" s="25">
        <v>0.2</v>
      </c>
      <c r="F22" s="25">
        <v>12</v>
      </c>
      <c r="G22" s="32">
        <v>53.5</v>
      </c>
      <c r="H22" s="39">
        <v>0.05</v>
      </c>
      <c r="I22" s="39">
        <f>-J22</f>
        <v>0</v>
      </c>
      <c r="J22" s="39">
        <v>0</v>
      </c>
      <c r="K22" s="39">
        <v>0.65</v>
      </c>
      <c r="L22" s="39">
        <v>11.5</v>
      </c>
      <c r="M22" s="39">
        <v>43.5</v>
      </c>
      <c r="N22" s="39">
        <v>16.5</v>
      </c>
      <c r="O22" s="39">
        <v>0.55000000000000004</v>
      </c>
      <c r="AMJ22" s="42"/>
    </row>
    <row r="23" spans="1:1024" s="59" customFormat="1" ht="20.100000000000001" customHeight="1" x14ac:dyDescent="0.35">
      <c r="A23" s="33" t="s">
        <v>30</v>
      </c>
      <c r="B23" s="66" t="s">
        <v>46</v>
      </c>
      <c r="C23" s="33">
        <v>35</v>
      </c>
      <c r="D23" s="32">
        <v>1.96</v>
      </c>
      <c r="E23" s="32">
        <v>0.39</v>
      </c>
      <c r="F23" s="32">
        <v>17.29</v>
      </c>
      <c r="G23" s="32">
        <v>80.459999999999994</v>
      </c>
      <c r="H23" s="32">
        <v>3.5000000000000003E-2</v>
      </c>
      <c r="I23" s="32">
        <v>0</v>
      </c>
      <c r="J23" s="32">
        <v>0</v>
      </c>
      <c r="K23" s="32">
        <v>0.31</v>
      </c>
      <c r="L23" s="32">
        <v>8.0500000000000007</v>
      </c>
      <c r="M23" s="32">
        <v>37.1</v>
      </c>
      <c r="N23" s="32">
        <v>8.75</v>
      </c>
      <c r="O23" s="32">
        <v>1.08</v>
      </c>
      <c r="P23" s="58"/>
      <c r="AMJ23" s="37"/>
    </row>
    <row r="24" spans="1:1024" s="47" customFormat="1" ht="18" customHeight="1" x14ac:dyDescent="0.35">
      <c r="A24" s="43"/>
      <c r="B24" s="44" t="s">
        <v>47</v>
      </c>
      <c r="C24" s="45">
        <f t="shared" ref="C24:O24" si="2">C23+C22+C21+C20+C19+C18+C17</f>
        <v>690</v>
      </c>
      <c r="D24" s="46">
        <f t="shared" si="2"/>
        <v>19.700000000000003</v>
      </c>
      <c r="E24" s="46">
        <f t="shared" si="2"/>
        <v>15.53</v>
      </c>
      <c r="F24" s="46">
        <f t="shared" si="2"/>
        <v>99.429999999999993</v>
      </c>
      <c r="G24" s="46">
        <f t="shared" si="2"/>
        <v>611.61999999999989</v>
      </c>
      <c r="H24" s="46">
        <f t="shared" si="2"/>
        <v>0.35200000000000004</v>
      </c>
      <c r="I24" s="46">
        <f t="shared" si="2"/>
        <v>23.32</v>
      </c>
      <c r="J24" s="46">
        <f t="shared" si="2"/>
        <v>0.09</v>
      </c>
      <c r="K24" s="46">
        <f t="shared" si="2"/>
        <v>11.57</v>
      </c>
      <c r="L24" s="46">
        <f t="shared" si="2"/>
        <v>222.12</v>
      </c>
      <c r="M24" s="46">
        <f t="shared" si="2"/>
        <v>455.98</v>
      </c>
      <c r="N24" s="46">
        <f t="shared" si="2"/>
        <v>136.70000000000002</v>
      </c>
      <c r="O24" s="46">
        <f t="shared" si="2"/>
        <v>7.24</v>
      </c>
    </row>
    <row r="25" spans="1:1024" s="29" customFormat="1" ht="13.5" customHeight="1" x14ac:dyDescent="0.35">
      <c r="A25" s="7" t="s">
        <v>48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024" s="29" customFormat="1" ht="17.25" customHeight="1" x14ac:dyDescent="0.35">
      <c r="A26" s="25">
        <v>21</v>
      </c>
      <c r="B26" s="54" t="s">
        <v>93</v>
      </c>
      <c r="C26" s="55">
        <v>60</v>
      </c>
      <c r="D26" s="32">
        <v>0.5</v>
      </c>
      <c r="E26" s="32">
        <v>3.03</v>
      </c>
      <c r="F26" s="32">
        <v>1.54</v>
      </c>
      <c r="G26" s="32">
        <v>35.46</v>
      </c>
      <c r="H26" s="32">
        <v>7.0000000000000001E-3</v>
      </c>
      <c r="I26" s="32">
        <v>1.75</v>
      </c>
      <c r="J26" s="32">
        <v>0</v>
      </c>
      <c r="K26" s="32">
        <v>0.04</v>
      </c>
      <c r="L26" s="32">
        <v>11.5</v>
      </c>
      <c r="M26" s="32">
        <v>12</v>
      </c>
      <c r="N26" s="32">
        <v>7</v>
      </c>
      <c r="O26" s="32">
        <v>0.3</v>
      </c>
      <c r="AMJ26" s="37"/>
    </row>
    <row r="27" spans="1:1024" s="29" customFormat="1" ht="13.5" customHeight="1" x14ac:dyDescent="0.35">
      <c r="A27" s="25">
        <v>259</v>
      </c>
      <c r="B27" s="40" t="s">
        <v>94</v>
      </c>
      <c r="C27" s="82">
        <v>160</v>
      </c>
      <c r="D27" s="63">
        <v>13</v>
      </c>
      <c r="E27" s="63">
        <v>16.54</v>
      </c>
      <c r="F27" s="63">
        <v>15.2</v>
      </c>
      <c r="G27" s="32">
        <f>D27*4+E27*9+F27*4</f>
        <v>261.65999999999997</v>
      </c>
      <c r="H27" s="63">
        <v>0.11</v>
      </c>
      <c r="I27" s="63">
        <v>6.2</v>
      </c>
      <c r="J27" s="63">
        <v>0</v>
      </c>
      <c r="K27" s="63">
        <v>2.83</v>
      </c>
      <c r="L27" s="63">
        <v>27.88</v>
      </c>
      <c r="M27" s="63">
        <v>188.11</v>
      </c>
      <c r="N27" s="63">
        <v>38.840000000000003</v>
      </c>
      <c r="O27" s="63">
        <v>3.53</v>
      </c>
    </row>
    <row r="28" spans="1:1024" s="29" customFormat="1" ht="15.7" customHeight="1" x14ac:dyDescent="0.35">
      <c r="A28" s="33" t="s">
        <v>95</v>
      </c>
      <c r="B28" s="34" t="s">
        <v>96</v>
      </c>
      <c r="C28" s="33">
        <v>180</v>
      </c>
      <c r="D28" s="32">
        <v>0.24</v>
      </c>
      <c r="E28" s="32">
        <v>0.11</v>
      </c>
      <c r="F28" s="32">
        <v>34.799999999999997</v>
      </c>
      <c r="G28" s="32">
        <f>D28*4+E28*9+F28*4</f>
        <v>141.14999999999998</v>
      </c>
      <c r="H28" s="32">
        <v>1.4E-2</v>
      </c>
      <c r="I28" s="32">
        <v>2.16</v>
      </c>
      <c r="J28" s="32">
        <v>0</v>
      </c>
      <c r="K28" s="32">
        <v>0</v>
      </c>
      <c r="L28" s="32">
        <v>20.22</v>
      </c>
      <c r="M28" s="32">
        <v>16.66</v>
      </c>
      <c r="N28" s="32">
        <v>6.54</v>
      </c>
      <c r="O28" s="32">
        <v>0.17</v>
      </c>
    </row>
    <row r="29" spans="1:1024" s="41" customFormat="1" ht="18.2" customHeight="1" x14ac:dyDescent="0.35">
      <c r="A29" s="25" t="s">
        <v>30</v>
      </c>
      <c r="B29" s="40" t="s">
        <v>31</v>
      </c>
      <c r="C29" s="25">
        <v>25</v>
      </c>
      <c r="D29" s="25">
        <v>1.85</v>
      </c>
      <c r="E29" s="25">
        <v>0.2</v>
      </c>
      <c r="F29" s="25">
        <v>12</v>
      </c>
      <c r="G29" s="32">
        <v>53.5</v>
      </c>
      <c r="H29" s="39">
        <v>0.05</v>
      </c>
      <c r="I29" s="39">
        <f>-J29</f>
        <v>0</v>
      </c>
      <c r="J29" s="39">
        <v>0</v>
      </c>
      <c r="K29" s="39">
        <v>0.65</v>
      </c>
      <c r="L29" s="39">
        <v>11.5</v>
      </c>
      <c r="M29" s="39">
        <v>43.5</v>
      </c>
      <c r="N29" s="39">
        <v>16.5</v>
      </c>
      <c r="O29" s="39">
        <v>0.55000000000000004</v>
      </c>
      <c r="AMJ29" s="42"/>
    </row>
    <row r="30" spans="1:1024" s="23" customFormat="1" ht="18" customHeight="1" x14ac:dyDescent="0.35">
      <c r="A30" s="25" t="s">
        <v>30</v>
      </c>
      <c r="B30" s="38" t="s">
        <v>46</v>
      </c>
      <c r="C30" s="27">
        <v>25</v>
      </c>
      <c r="D30" s="28">
        <v>1.4</v>
      </c>
      <c r="E30" s="28">
        <v>0.27</v>
      </c>
      <c r="F30" s="28">
        <v>12.35</v>
      </c>
      <c r="G30" s="25">
        <v>57.47</v>
      </c>
      <c r="H30" s="28">
        <v>2.5000000000000001E-2</v>
      </c>
      <c r="I30" s="28">
        <v>0</v>
      </c>
      <c r="J30" s="28">
        <v>0</v>
      </c>
      <c r="K30" s="28">
        <v>0.22500000000000001</v>
      </c>
      <c r="L30" s="28">
        <v>5.75</v>
      </c>
      <c r="M30" s="28">
        <v>26.5</v>
      </c>
      <c r="N30" s="28">
        <v>6.25</v>
      </c>
      <c r="O30" s="28">
        <v>0.77500000000000002</v>
      </c>
      <c r="P30" s="36"/>
      <c r="AMJ30" s="37"/>
    </row>
    <row r="31" spans="1:1024" s="29" customFormat="1" ht="13.5" customHeight="1" x14ac:dyDescent="0.35">
      <c r="A31" s="25"/>
      <c r="B31" s="44" t="s">
        <v>51</v>
      </c>
      <c r="C31" s="45">
        <f t="shared" ref="C31:O31" si="3">C30+C29+C28+C27+C26</f>
        <v>450</v>
      </c>
      <c r="D31" s="46">
        <f t="shared" si="3"/>
        <v>16.990000000000002</v>
      </c>
      <c r="E31" s="46">
        <f t="shared" si="3"/>
        <v>20.149999999999999</v>
      </c>
      <c r="F31" s="46">
        <f t="shared" si="3"/>
        <v>75.89</v>
      </c>
      <c r="G31" s="46">
        <f t="shared" si="3"/>
        <v>549.24</v>
      </c>
      <c r="H31" s="46">
        <f t="shared" si="3"/>
        <v>0.20600000000000002</v>
      </c>
      <c r="I31" s="46">
        <f t="shared" si="3"/>
        <v>10.11</v>
      </c>
      <c r="J31" s="46">
        <f t="shared" si="3"/>
        <v>0</v>
      </c>
      <c r="K31" s="46">
        <f t="shared" si="3"/>
        <v>3.7450000000000001</v>
      </c>
      <c r="L31" s="46">
        <f t="shared" si="3"/>
        <v>76.849999999999994</v>
      </c>
      <c r="M31" s="46">
        <f t="shared" si="3"/>
        <v>286.77</v>
      </c>
      <c r="N31" s="46">
        <f t="shared" si="3"/>
        <v>75.13</v>
      </c>
      <c r="O31" s="46">
        <f t="shared" si="3"/>
        <v>5.3250000000000002</v>
      </c>
    </row>
    <row r="32" spans="1:1024" s="47" customFormat="1" ht="18" customHeight="1" x14ac:dyDescent="0.35">
      <c r="A32" s="71"/>
      <c r="B32" s="44" t="s">
        <v>52</v>
      </c>
      <c r="C32" s="72"/>
      <c r="D32" s="73">
        <f t="shared" ref="D32:O32" si="4">D12+D15+D24+D31</f>
        <v>58.34</v>
      </c>
      <c r="E32" s="73">
        <f t="shared" si="4"/>
        <v>53.46</v>
      </c>
      <c r="F32" s="73">
        <f t="shared" si="4"/>
        <v>242.76</v>
      </c>
      <c r="G32" s="73">
        <f t="shared" si="4"/>
        <v>1673.5599999999997</v>
      </c>
      <c r="H32" s="73">
        <f t="shared" si="4"/>
        <v>0.78800000000000003</v>
      </c>
      <c r="I32" s="73">
        <f t="shared" si="4"/>
        <v>37.42</v>
      </c>
      <c r="J32" s="73">
        <f t="shared" si="4"/>
        <v>0.21199999999999999</v>
      </c>
      <c r="K32" s="73">
        <f t="shared" si="4"/>
        <v>18.475000000000001</v>
      </c>
      <c r="L32" s="73">
        <f t="shared" si="4"/>
        <v>778.35</v>
      </c>
      <c r="M32" s="73">
        <f t="shared" si="4"/>
        <v>1239.46</v>
      </c>
      <c r="N32" s="73">
        <f t="shared" si="4"/>
        <v>305.28000000000003</v>
      </c>
      <c r="O32" s="73">
        <f t="shared" si="4"/>
        <v>14.935000000000002</v>
      </c>
    </row>
    <row r="33" spans="1:15" s="29" customFormat="1" ht="18" customHeight="1" x14ac:dyDescent="0.35">
      <c r="A33" s="93"/>
      <c r="B33" s="93"/>
      <c r="C33" s="93"/>
      <c r="D33" s="93"/>
      <c r="E33" s="93"/>
      <c r="F33" s="93"/>
      <c r="G33" s="93"/>
      <c r="H33" s="65"/>
    </row>
    <row r="34" spans="1:15" s="94" customFormat="1" ht="18" customHeight="1" x14ac:dyDescent="0.3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</sheetData>
  <mergeCells count="14">
    <mergeCell ref="A13:O13"/>
    <mergeCell ref="A16:O16"/>
    <mergeCell ref="A25:O25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6"/>
  <sheetViews>
    <sheetView view="pageBreakPreview" zoomScale="60" zoomScaleNormal="100" workbookViewId="0">
      <selection activeCell="A32" sqref="A32"/>
    </sheetView>
  </sheetViews>
  <sheetFormatPr defaultColWidth="9.1328125" defaultRowHeight="12.75" x14ac:dyDescent="0.35"/>
  <cols>
    <col min="1" max="1" width="13.33203125" customWidth="1"/>
    <col min="2" max="2" width="34.398437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97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  <c r="G3" s="24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29" customFormat="1" ht="15" customHeight="1" x14ac:dyDescent="0.35">
      <c r="A8" s="95" t="s">
        <v>98</v>
      </c>
      <c r="B8" s="96" t="s">
        <v>99</v>
      </c>
      <c r="C8" s="95">
        <v>50</v>
      </c>
      <c r="D8" s="97">
        <v>0.6</v>
      </c>
      <c r="E8" s="97">
        <v>3.5</v>
      </c>
      <c r="F8" s="97">
        <v>3.7</v>
      </c>
      <c r="G8" s="98">
        <v>48.5</v>
      </c>
      <c r="H8" s="28">
        <v>7.0000000000000001E-3</v>
      </c>
      <c r="I8" s="28">
        <v>3.5</v>
      </c>
      <c r="J8" s="28">
        <v>0</v>
      </c>
      <c r="K8" s="28">
        <v>1.55</v>
      </c>
      <c r="L8" s="28">
        <v>20.5</v>
      </c>
      <c r="M8" s="99">
        <v>18.5</v>
      </c>
      <c r="N8" s="99">
        <v>7.5</v>
      </c>
      <c r="O8" s="99">
        <v>0.35</v>
      </c>
      <c r="P8" s="51"/>
      <c r="AMJ8" s="37"/>
    </row>
    <row r="9" spans="1:1024" s="29" customFormat="1" ht="17.25" customHeight="1" x14ac:dyDescent="0.35">
      <c r="A9" s="25" t="s">
        <v>100</v>
      </c>
      <c r="B9" s="77" t="s">
        <v>101</v>
      </c>
      <c r="C9" s="82">
        <v>150</v>
      </c>
      <c r="D9" s="63">
        <v>12</v>
      </c>
      <c r="E9" s="63">
        <v>17.399999999999999</v>
      </c>
      <c r="F9" s="63">
        <v>2.6</v>
      </c>
      <c r="G9" s="63">
        <f>D9*4+E9*9+F9*4</f>
        <v>215</v>
      </c>
      <c r="H9" s="63">
        <v>0.1</v>
      </c>
      <c r="I9" s="63">
        <v>0.26</v>
      </c>
      <c r="J9" s="63">
        <v>0.32</v>
      </c>
      <c r="K9" s="63">
        <v>0.75</v>
      </c>
      <c r="L9" s="63">
        <v>103.09</v>
      </c>
      <c r="M9" s="63">
        <v>225.77</v>
      </c>
      <c r="N9" s="63">
        <v>16.14</v>
      </c>
      <c r="O9" s="63">
        <v>2.64</v>
      </c>
    </row>
    <row r="10" spans="1:1024" s="29" customFormat="1" ht="17.95" customHeight="1" x14ac:dyDescent="0.35">
      <c r="A10" s="25" t="s">
        <v>102</v>
      </c>
      <c r="B10" s="62" t="s">
        <v>103</v>
      </c>
      <c r="C10" s="82">
        <v>180</v>
      </c>
      <c r="D10" s="63">
        <v>1.3</v>
      </c>
      <c r="E10" s="63">
        <v>1.21</v>
      </c>
      <c r="F10" s="63">
        <v>8.33</v>
      </c>
      <c r="G10" s="63">
        <f>D10*4+E10*9+F10*4</f>
        <v>49.41</v>
      </c>
      <c r="H10" s="63">
        <v>0.04</v>
      </c>
      <c r="I10" s="63">
        <v>1.19</v>
      </c>
      <c r="J10" s="92">
        <v>8.0000000000000002E-3</v>
      </c>
      <c r="K10" s="63">
        <v>0</v>
      </c>
      <c r="L10" s="63">
        <v>113.94</v>
      </c>
      <c r="M10" s="63">
        <v>83.52</v>
      </c>
      <c r="N10" s="63">
        <v>13.86</v>
      </c>
      <c r="O10" s="63">
        <v>0.37</v>
      </c>
    </row>
    <row r="11" spans="1:1024" s="41" customFormat="1" ht="18.2" customHeight="1" x14ac:dyDescent="0.35">
      <c r="A11" s="25" t="s">
        <v>30</v>
      </c>
      <c r="B11" s="40" t="s">
        <v>31</v>
      </c>
      <c r="C11" s="25">
        <v>20</v>
      </c>
      <c r="D11" s="25">
        <v>1.48</v>
      </c>
      <c r="E11" s="25">
        <v>0.16</v>
      </c>
      <c r="F11" s="25">
        <v>9.6</v>
      </c>
      <c r="G11" s="32">
        <v>45.76</v>
      </c>
      <c r="H11" s="39">
        <v>0.02</v>
      </c>
      <c r="I11" s="39">
        <f>-J11</f>
        <v>0</v>
      </c>
      <c r="J11" s="39">
        <v>0</v>
      </c>
      <c r="K11" s="39">
        <v>0.26</v>
      </c>
      <c r="L11" s="39">
        <v>4.5999999999999996</v>
      </c>
      <c r="M11" s="39">
        <v>17.399999999999999</v>
      </c>
      <c r="N11" s="39">
        <v>6.6</v>
      </c>
      <c r="O11" s="39">
        <v>0.22</v>
      </c>
      <c r="AMJ11" s="42"/>
    </row>
    <row r="12" spans="1:1024" s="47" customFormat="1" ht="18" customHeight="1" x14ac:dyDescent="0.35">
      <c r="A12" s="43"/>
      <c r="B12" s="44" t="s">
        <v>32</v>
      </c>
      <c r="C12" s="45">
        <f t="shared" ref="C12:O12" si="0">C11+C10+C9+C8</f>
        <v>400</v>
      </c>
      <c r="D12" s="46">
        <f t="shared" si="0"/>
        <v>15.38</v>
      </c>
      <c r="E12" s="46">
        <f t="shared" si="0"/>
        <v>22.27</v>
      </c>
      <c r="F12" s="46">
        <f t="shared" si="0"/>
        <v>24.23</v>
      </c>
      <c r="G12" s="46">
        <f t="shared" si="0"/>
        <v>358.66999999999996</v>
      </c>
      <c r="H12" s="46">
        <f t="shared" si="0"/>
        <v>0.16700000000000001</v>
      </c>
      <c r="I12" s="46">
        <f t="shared" si="0"/>
        <v>4.95</v>
      </c>
      <c r="J12" s="46">
        <f t="shared" si="0"/>
        <v>0.32800000000000001</v>
      </c>
      <c r="K12" s="46">
        <f t="shared" si="0"/>
        <v>2.56</v>
      </c>
      <c r="L12" s="46">
        <f t="shared" si="0"/>
        <v>242.13</v>
      </c>
      <c r="M12" s="46">
        <f t="shared" si="0"/>
        <v>345.19</v>
      </c>
      <c r="N12" s="46">
        <f t="shared" si="0"/>
        <v>44.1</v>
      </c>
      <c r="O12" s="46">
        <f t="shared" si="0"/>
        <v>3.58</v>
      </c>
    </row>
    <row r="13" spans="1:1024" s="29" customFormat="1" ht="13.5" customHeight="1" x14ac:dyDescent="0.35">
      <c r="A13" s="7" t="s">
        <v>33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024" s="29" customFormat="1" ht="13.5" customHeight="1" x14ac:dyDescent="0.35">
      <c r="A14" s="61" t="s">
        <v>64</v>
      </c>
      <c r="B14" s="80" t="s">
        <v>104</v>
      </c>
      <c r="C14" s="82">
        <v>120</v>
      </c>
      <c r="D14" s="25">
        <v>1.8</v>
      </c>
      <c r="E14" s="25">
        <v>0.6</v>
      </c>
      <c r="F14" s="25">
        <v>25.2</v>
      </c>
      <c r="G14" s="57">
        <v>115.2</v>
      </c>
      <c r="H14" s="25">
        <v>0.05</v>
      </c>
      <c r="I14" s="25">
        <v>12</v>
      </c>
      <c r="J14" s="25">
        <v>0</v>
      </c>
      <c r="K14" s="25">
        <v>0.05</v>
      </c>
      <c r="L14" s="25">
        <v>9.6</v>
      </c>
      <c r="M14" s="25">
        <v>33.6</v>
      </c>
      <c r="N14" s="25">
        <v>50.4</v>
      </c>
      <c r="O14" s="25">
        <v>0.72</v>
      </c>
    </row>
    <row r="15" spans="1:1024" s="29" customFormat="1" ht="13.5" customHeight="1" x14ac:dyDescent="0.35">
      <c r="A15" s="25"/>
      <c r="B15" s="44" t="s">
        <v>36</v>
      </c>
      <c r="C15" s="45">
        <f t="shared" ref="C15:O15" si="1">SUM(C14:C14)</f>
        <v>120</v>
      </c>
      <c r="D15" s="52">
        <f t="shared" si="1"/>
        <v>1.8</v>
      </c>
      <c r="E15" s="52">
        <f t="shared" si="1"/>
        <v>0.6</v>
      </c>
      <c r="F15" s="52">
        <f t="shared" si="1"/>
        <v>25.2</v>
      </c>
      <c r="G15" s="52">
        <f t="shared" si="1"/>
        <v>115.2</v>
      </c>
      <c r="H15" s="52">
        <f t="shared" si="1"/>
        <v>0.05</v>
      </c>
      <c r="I15" s="52">
        <f t="shared" si="1"/>
        <v>12</v>
      </c>
      <c r="J15" s="52">
        <f t="shared" si="1"/>
        <v>0</v>
      </c>
      <c r="K15" s="52">
        <f t="shared" si="1"/>
        <v>0.05</v>
      </c>
      <c r="L15" s="52">
        <f t="shared" si="1"/>
        <v>9.6</v>
      </c>
      <c r="M15" s="52">
        <f t="shared" si="1"/>
        <v>33.6</v>
      </c>
      <c r="N15" s="52">
        <f t="shared" si="1"/>
        <v>50.4</v>
      </c>
      <c r="O15" s="52">
        <f t="shared" si="1"/>
        <v>0.72</v>
      </c>
    </row>
    <row r="16" spans="1:1024" s="29" customFormat="1" ht="13.5" customHeight="1" x14ac:dyDescent="0.35">
      <c r="A16" s="7" t="s">
        <v>37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024" s="23" customFormat="1" ht="24.6" customHeight="1" x14ac:dyDescent="0.35">
      <c r="A17" s="25" t="s">
        <v>64</v>
      </c>
      <c r="B17" s="38" t="s">
        <v>105</v>
      </c>
      <c r="C17" s="27" t="s">
        <v>56</v>
      </c>
      <c r="D17" s="28">
        <v>1.28</v>
      </c>
      <c r="E17" s="28">
        <v>0.08</v>
      </c>
      <c r="F17" s="28">
        <v>3.25</v>
      </c>
      <c r="G17" s="100">
        <f>D17*4+E17*9+F17*4</f>
        <v>18.84</v>
      </c>
      <c r="H17" s="28">
        <v>0.05</v>
      </c>
      <c r="I17" s="28">
        <v>1.67</v>
      </c>
      <c r="J17" s="28">
        <v>0</v>
      </c>
      <c r="K17" s="28">
        <v>0.08</v>
      </c>
      <c r="L17" s="28">
        <v>8.33</v>
      </c>
      <c r="M17" s="28">
        <v>25.83</v>
      </c>
      <c r="N17" s="28">
        <v>8.33</v>
      </c>
      <c r="O17" s="28">
        <v>0.33</v>
      </c>
      <c r="P17" s="36"/>
      <c r="AMJ17" s="37"/>
    </row>
    <row r="18" spans="1:1024" s="29" customFormat="1" ht="18" customHeight="1" x14ac:dyDescent="0.35">
      <c r="A18" s="25">
        <v>82</v>
      </c>
      <c r="B18" s="62" t="s">
        <v>106</v>
      </c>
      <c r="C18" s="25">
        <v>180</v>
      </c>
      <c r="D18" s="25">
        <v>1.3</v>
      </c>
      <c r="E18" s="25">
        <v>4.5999999999999996</v>
      </c>
      <c r="F18" s="25">
        <v>7.9</v>
      </c>
      <c r="G18" s="63">
        <f>D18*4+E18*9+F18*4</f>
        <v>78.2</v>
      </c>
      <c r="H18" s="25">
        <v>0.04</v>
      </c>
      <c r="I18" s="25">
        <v>7.69</v>
      </c>
      <c r="J18" s="25">
        <v>0</v>
      </c>
      <c r="K18" s="25">
        <v>1.73</v>
      </c>
      <c r="L18" s="25">
        <v>35.81</v>
      </c>
      <c r="M18" s="25">
        <v>39.31</v>
      </c>
      <c r="N18" s="25">
        <v>18.82</v>
      </c>
      <c r="O18" s="25">
        <v>0.9</v>
      </c>
      <c r="P18" s="51"/>
      <c r="AMJ18" s="37"/>
    </row>
    <row r="19" spans="1:1024" s="29" customFormat="1" ht="18" customHeight="1" x14ac:dyDescent="0.35">
      <c r="A19" s="25">
        <v>268</v>
      </c>
      <c r="B19" s="62" t="s">
        <v>107</v>
      </c>
      <c r="C19" s="25">
        <v>70</v>
      </c>
      <c r="D19" s="25">
        <v>9.8000000000000007</v>
      </c>
      <c r="E19" s="25">
        <v>8.26</v>
      </c>
      <c r="F19" s="25">
        <v>11.24</v>
      </c>
      <c r="G19" s="25">
        <f>D19*4+E19*9+F19*4</f>
        <v>158.5</v>
      </c>
      <c r="H19" s="63">
        <v>0.04</v>
      </c>
      <c r="I19" s="63">
        <v>0</v>
      </c>
      <c r="J19" s="63">
        <v>2.1999999999999999E-2</v>
      </c>
      <c r="K19" s="63">
        <v>0.04</v>
      </c>
      <c r="L19" s="63">
        <v>8.08</v>
      </c>
      <c r="M19" s="63">
        <v>108.02</v>
      </c>
      <c r="N19" s="63">
        <v>19.47</v>
      </c>
      <c r="O19" s="63">
        <v>1.71</v>
      </c>
      <c r="P19" s="51"/>
      <c r="AMJ19" s="37"/>
    </row>
    <row r="20" spans="1:1024" s="29" customFormat="1" ht="13.5" customHeight="1" x14ac:dyDescent="0.35">
      <c r="A20" s="25">
        <v>303</v>
      </c>
      <c r="B20" s="77" t="s">
        <v>108</v>
      </c>
      <c r="C20" s="26" t="s">
        <v>109</v>
      </c>
      <c r="D20" s="25">
        <v>4.5</v>
      </c>
      <c r="E20" s="25">
        <v>4.71</v>
      </c>
      <c r="F20" s="25">
        <v>20.3</v>
      </c>
      <c r="G20" s="25">
        <f>D20*4+E20*9+F20*4</f>
        <v>141.59</v>
      </c>
      <c r="H20" s="25">
        <v>0.1</v>
      </c>
      <c r="I20" s="25">
        <v>0</v>
      </c>
      <c r="J20" s="25">
        <v>0.01</v>
      </c>
      <c r="K20" s="25">
        <v>0.36</v>
      </c>
      <c r="L20" s="25">
        <v>9.1999999999999993</v>
      </c>
      <c r="M20" s="25">
        <v>111.09</v>
      </c>
      <c r="N20" s="25">
        <v>73.5</v>
      </c>
      <c r="O20" s="25">
        <v>2.48</v>
      </c>
      <c r="P20" s="51"/>
      <c r="AMJ20" s="37"/>
    </row>
    <row r="21" spans="1:1024" s="65" customFormat="1" ht="16.5" customHeight="1" x14ac:dyDescent="0.35">
      <c r="A21" s="25" t="s">
        <v>44</v>
      </c>
      <c r="B21" s="62" t="s">
        <v>45</v>
      </c>
      <c r="C21" s="25">
        <v>180</v>
      </c>
      <c r="D21" s="25">
        <v>0.36</v>
      </c>
      <c r="E21" s="25">
        <v>0.08</v>
      </c>
      <c r="F21" s="25">
        <v>28.81</v>
      </c>
      <c r="G21" s="63">
        <f>D21*4+E21*9+F21*4</f>
        <v>117.39999999999999</v>
      </c>
      <c r="H21" s="25">
        <v>0</v>
      </c>
      <c r="I21" s="25">
        <v>0.36</v>
      </c>
      <c r="J21" s="25">
        <v>0</v>
      </c>
      <c r="K21" s="25">
        <v>0.18</v>
      </c>
      <c r="L21" s="25">
        <v>28.63</v>
      </c>
      <c r="M21" s="25">
        <v>13.86</v>
      </c>
      <c r="N21" s="25">
        <v>5.4</v>
      </c>
      <c r="O21" s="25">
        <v>1.1299999999999999</v>
      </c>
      <c r="P21" s="64"/>
      <c r="AMJ21" s="37"/>
    </row>
    <row r="22" spans="1:1024" s="41" customFormat="1" ht="18.2" customHeight="1" x14ac:dyDescent="0.35">
      <c r="A22" s="25" t="s">
        <v>30</v>
      </c>
      <c r="B22" s="40" t="s">
        <v>31</v>
      </c>
      <c r="C22" s="25">
        <v>25</v>
      </c>
      <c r="D22" s="25">
        <v>1.85</v>
      </c>
      <c r="E22" s="25">
        <v>0.2</v>
      </c>
      <c r="F22" s="25">
        <v>12</v>
      </c>
      <c r="G22" s="32">
        <v>53.5</v>
      </c>
      <c r="H22" s="39">
        <v>0.05</v>
      </c>
      <c r="I22" s="39">
        <f>-J22</f>
        <v>0</v>
      </c>
      <c r="J22" s="39">
        <v>0</v>
      </c>
      <c r="K22" s="39">
        <v>0.65</v>
      </c>
      <c r="L22" s="39">
        <v>11.5</v>
      </c>
      <c r="M22" s="39">
        <v>43.5</v>
      </c>
      <c r="N22" s="39">
        <v>16.5</v>
      </c>
      <c r="O22" s="39">
        <v>0.55000000000000004</v>
      </c>
      <c r="AMJ22" s="42"/>
    </row>
    <row r="23" spans="1:1024" s="59" customFormat="1" ht="20.100000000000001" customHeight="1" x14ac:dyDescent="0.35">
      <c r="A23" s="33" t="s">
        <v>30</v>
      </c>
      <c r="B23" s="66" t="s">
        <v>46</v>
      </c>
      <c r="C23" s="33">
        <v>35</v>
      </c>
      <c r="D23" s="32">
        <v>1.96</v>
      </c>
      <c r="E23" s="32">
        <v>0.39</v>
      </c>
      <c r="F23" s="32">
        <v>17.29</v>
      </c>
      <c r="G23" s="32">
        <v>80.459999999999994</v>
      </c>
      <c r="H23" s="32">
        <v>3.5000000000000003E-2</v>
      </c>
      <c r="I23" s="32">
        <v>0</v>
      </c>
      <c r="J23" s="32">
        <v>0</v>
      </c>
      <c r="K23" s="32">
        <v>0.31</v>
      </c>
      <c r="L23" s="32">
        <v>8.0500000000000007</v>
      </c>
      <c r="M23" s="32">
        <v>37.1</v>
      </c>
      <c r="N23" s="32">
        <v>8.75</v>
      </c>
      <c r="O23" s="32">
        <v>1.08</v>
      </c>
      <c r="P23" s="58"/>
      <c r="AMJ23" s="37"/>
    </row>
    <row r="24" spans="1:1024" s="47" customFormat="1" ht="18" customHeight="1" x14ac:dyDescent="0.35">
      <c r="A24" s="43"/>
      <c r="B24" s="44" t="s">
        <v>47</v>
      </c>
      <c r="C24" s="45">
        <f>C23+C22+C21+C20+C19+C18+C17</f>
        <v>690</v>
      </c>
      <c r="D24" s="73">
        <f t="shared" ref="D24:O24" si="2">SUM(D17:D23)</f>
        <v>21.050000000000004</v>
      </c>
      <c r="E24" s="73">
        <f t="shared" si="2"/>
        <v>18.319999999999997</v>
      </c>
      <c r="F24" s="73">
        <f t="shared" si="2"/>
        <v>100.78999999999999</v>
      </c>
      <c r="G24" s="73">
        <f t="shared" si="2"/>
        <v>648.49</v>
      </c>
      <c r="H24" s="73">
        <f t="shared" si="2"/>
        <v>0.31500000000000006</v>
      </c>
      <c r="I24" s="73">
        <f t="shared" si="2"/>
        <v>9.7199999999999989</v>
      </c>
      <c r="J24" s="73">
        <f t="shared" si="2"/>
        <v>3.2000000000000001E-2</v>
      </c>
      <c r="K24" s="73">
        <f t="shared" si="2"/>
        <v>3.35</v>
      </c>
      <c r="L24" s="73">
        <f t="shared" si="2"/>
        <v>109.6</v>
      </c>
      <c r="M24" s="73">
        <f t="shared" si="2"/>
        <v>378.71000000000004</v>
      </c>
      <c r="N24" s="73">
        <f t="shared" si="2"/>
        <v>150.77000000000001</v>
      </c>
      <c r="O24" s="73">
        <f t="shared" si="2"/>
        <v>8.18</v>
      </c>
    </row>
    <row r="25" spans="1:1024" s="29" customFormat="1" ht="13.5" customHeight="1" x14ac:dyDescent="0.35">
      <c r="A25" s="7" t="s">
        <v>48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024" s="29" customFormat="1" ht="17.25" customHeight="1" x14ac:dyDescent="0.35">
      <c r="A26" s="25">
        <v>70</v>
      </c>
      <c r="B26" s="54" t="s">
        <v>66</v>
      </c>
      <c r="C26" s="55">
        <v>50</v>
      </c>
      <c r="D26" s="32">
        <v>0.55000000000000004</v>
      </c>
      <c r="E26" s="32">
        <v>0.05</v>
      </c>
      <c r="F26" s="32">
        <v>1.75</v>
      </c>
      <c r="G26" s="32">
        <v>10</v>
      </c>
      <c r="H26" s="81">
        <v>5.0000000000000001E-3</v>
      </c>
      <c r="I26" s="32">
        <v>5.25</v>
      </c>
      <c r="J26" s="32">
        <v>0</v>
      </c>
      <c r="K26" s="32">
        <v>0.35</v>
      </c>
      <c r="L26" s="32">
        <v>5</v>
      </c>
      <c r="M26" s="32">
        <v>17.5</v>
      </c>
      <c r="N26" s="32">
        <v>7.5</v>
      </c>
      <c r="O26" s="32">
        <v>0.4</v>
      </c>
      <c r="AMJ26" s="37"/>
    </row>
    <row r="27" spans="1:1024" s="29" customFormat="1" ht="18" customHeight="1" x14ac:dyDescent="0.35">
      <c r="A27" s="25">
        <v>244</v>
      </c>
      <c r="B27" s="62" t="s">
        <v>110</v>
      </c>
      <c r="C27" s="25">
        <v>150</v>
      </c>
      <c r="D27" s="25">
        <v>14</v>
      </c>
      <c r="E27" s="25">
        <v>14.33</v>
      </c>
      <c r="F27" s="25">
        <v>24.4</v>
      </c>
      <c r="G27" s="63">
        <f>D27*4+E27*9+F27*4</f>
        <v>282.57</v>
      </c>
      <c r="H27" s="63">
        <v>7.0000000000000007E-2</v>
      </c>
      <c r="I27" s="63">
        <v>0.26</v>
      </c>
      <c r="J27" s="63">
        <v>0</v>
      </c>
      <c r="K27" s="63">
        <v>2.9</v>
      </c>
      <c r="L27" s="63">
        <v>21.69</v>
      </c>
      <c r="M27" s="63">
        <v>155.68</v>
      </c>
      <c r="N27" s="63">
        <v>32</v>
      </c>
      <c r="O27" s="63">
        <v>2.15</v>
      </c>
      <c r="P27" s="51"/>
      <c r="AMJ27" s="37"/>
    </row>
    <row r="28" spans="1:1024" s="59" customFormat="1" ht="19.05" customHeight="1" x14ac:dyDescent="0.35">
      <c r="A28" s="33">
        <v>386</v>
      </c>
      <c r="B28" s="68" t="s">
        <v>50</v>
      </c>
      <c r="C28" s="33">
        <v>200</v>
      </c>
      <c r="D28" s="32">
        <v>5.8</v>
      </c>
      <c r="E28" s="32">
        <v>5</v>
      </c>
      <c r="F28" s="32">
        <v>8</v>
      </c>
      <c r="G28" s="25">
        <v>106</v>
      </c>
      <c r="H28" s="32">
        <v>0.08</v>
      </c>
      <c r="I28" s="32">
        <v>1.4</v>
      </c>
      <c r="J28" s="32">
        <v>0.04</v>
      </c>
      <c r="K28" s="32">
        <v>0</v>
      </c>
      <c r="L28" s="32">
        <v>240</v>
      </c>
      <c r="M28" s="32">
        <v>180</v>
      </c>
      <c r="N28" s="32">
        <v>28</v>
      </c>
      <c r="O28" s="32">
        <v>0.2</v>
      </c>
      <c r="AMJ28" s="37"/>
    </row>
    <row r="29" spans="1:1024" s="23" customFormat="1" ht="18" customHeight="1" x14ac:dyDescent="0.35">
      <c r="A29" s="25" t="s">
        <v>30</v>
      </c>
      <c r="B29" s="38" t="s">
        <v>46</v>
      </c>
      <c r="C29" s="27" t="s">
        <v>111</v>
      </c>
      <c r="D29" s="32">
        <v>1.68</v>
      </c>
      <c r="E29" s="32">
        <v>0.33</v>
      </c>
      <c r="F29" s="32">
        <v>14.82</v>
      </c>
      <c r="G29" s="32">
        <f>D29*4+E29*9+F29*4</f>
        <v>68.97</v>
      </c>
      <c r="H29" s="32">
        <v>0.03</v>
      </c>
      <c r="I29" s="32">
        <v>0</v>
      </c>
      <c r="J29" s="32">
        <v>0</v>
      </c>
      <c r="K29" s="32">
        <v>0.27</v>
      </c>
      <c r="L29" s="32">
        <v>6.9</v>
      </c>
      <c r="M29" s="32">
        <v>31.8</v>
      </c>
      <c r="N29" s="32">
        <v>7.5</v>
      </c>
      <c r="O29" s="32">
        <v>0.93</v>
      </c>
      <c r="P29" s="36"/>
      <c r="AMJ29" s="37"/>
    </row>
    <row r="30" spans="1:1024" s="29" customFormat="1" ht="13.5" customHeight="1" x14ac:dyDescent="0.35">
      <c r="A30" s="25"/>
      <c r="B30" s="44" t="s">
        <v>51</v>
      </c>
      <c r="C30" s="45">
        <f t="shared" ref="C30:O30" si="3">C29+C28+C27+C26</f>
        <v>430</v>
      </c>
      <c r="D30" s="46">
        <f t="shared" si="3"/>
        <v>22.03</v>
      </c>
      <c r="E30" s="46">
        <f t="shared" si="3"/>
        <v>19.71</v>
      </c>
      <c r="F30" s="46">
        <f t="shared" si="3"/>
        <v>48.97</v>
      </c>
      <c r="G30" s="46">
        <f t="shared" si="3"/>
        <v>467.53999999999996</v>
      </c>
      <c r="H30" s="46">
        <f t="shared" si="3"/>
        <v>0.185</v>
      </c>
      <c r="I30" s="46">
        <f t="shared" si="3"/>
        <v>6.91</v>
      </c>
      <c r="J30" s="46">
        <f t="shared" si="3"/>
        <v>0.04</v>
      </c>
      <c r="K30" s="46">
        <f t="shared" si="3"/>
        <v>3.52</v>
      </c>
      <c r="L30" s="46">
        <f t="shared" si="3"/>
        <v>273.59000000000003</v>
      </c>
      <c r="M30" s="46">
        <f t="shared" si="3"/>
        <v>384.98</v>
      </c>
      <c r="N30" s="46">
        <f t="shared" si="3"/>
        <v>75</v>
      </c>
      <c r="O30" s="46">
        <f t="shared" si="3"/>
        <v>3.68</v>
      </c>
    </row>
    <row r="31" spans="1:1024" s="47" customFormat="1" ht="18" customHeight="1" x14ac:dyDescent="0.35">
      <c r="A31" s="71"/>
      <c r="B31" s="44" t="s">
        <v>52</v>
      </c>
      <c r="C31" s="72"/>
      <c r="D31" s="73">
        <f t="shared" ref="D31:O31" si="4">D12+D15+D24+D30</f>
        <v>60.260000000000005</v>
      </c>
      <c r="E31" s="73">
        <f t="shared" si="4"/>
        <v>60.9</v>
      </c>
      <c r="F31" s="73">
        <f t="shared" si="4"/>
        <v>199.19</v>
      </c>
      <c r="G31" s="73">
        <f t="shared" si="4"/>
        <v>1589.8999999999999</v>
      </c>
      <c r="H31" s="73">
        <f t="shared" si="4"/>
        <v>0.71700000000000008</v>
      </c>
      <c r="I31" s="73">
        <f t="shared" si="4"/>
        <v>33.58</v>
      </c>
      <c r="J31" s="73">
        <f t="shared" si="4"/>
        <v>0.39999999999999997</v>
      </c>
      <c r="K31" s="73">
        <f t="shared" si="4"/>
        <v>9.48</v>
      </c>
      <c r="L31" s="73">
        <f t="shared" si="4"/>
        <v>634.92000000000007</v>
      </c>
      <c r="M31" s="73">
        <f t="shared" si="4"/>
        <v>1142.48</v>
      </c>
      <c r="N31" s="73">
        <f t="shared" si="4"/>
        <v>320.27</v>
      </c>
      <c r="O31" s="73">
        <f t="shared" si="4"/>
        <v>16.16</v>
      </c>
    </row>
    <row r="32" spans="1:1024" s="83" customFormat="1" ht="18" customHeight="1" x14ac:dyDescent="0.35">
      <c r="A32" s="101"/>
      <c r="B32" s="101"/>
      <c r="C32" s="101"/>
      <c r="D32" s="101"/>
      <c r="E32" s="101"/>
      <c r="F32" s="101"/>
      <c r="G32" s="101"/>
      <c r="H32" s="23"/>
    </row>
    <row r="33" spans="1:1024" s="103" customFormat="1" ht="13.15" x14ac:dyDescent="0.35">
      <c r="A33" s="6" t="s">
        <v>112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02"/>
      <c r="AMJ33" s="104"/>
    </row>
    <row r="34" spans="1:1024" s="94" customFormat="1" ht="18" customHeight="1" x14ac:dyDescent="0.3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024" ht="18" customHeight="1" x14ac:dyDescent="0.35">
      <c r="G35"/>
      <c r="H35"/>
      <c r="I35"/>
      <c r="J35"/>
      <c r="K35"/>
      <c r="L35"/>
      <c r="M35"/>
      <c r="N35"/>
      <c r="O35"/>
    </row>
    <row r="36" spans="1:1024" ht="18" customHeight="1" x14ac:dyDescent="0.35"/>
  </sheetData>
  <mergeCells count="15">
    <mergeCell ref="A13:O13"/>
    <mergeCell ref="A16:O16"/>
    <mergeCell ref="A25:O25"/>
    <mergeCell ref="A33:O33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38"/>
  <sheetViews>
    <sheetView view="pageBreakPreview" zoomScale="60" zoomScaleNormal="100" workbookViewId="0">
      <selection activeCell="A33" sqref="A33"/>
    </sheetView>
  </sheetViews>
  <sheetFormatPr defaultColWidth="9.1328125" defaultRowHeight="12.75" x14ac:dyDescent="0.35"/>
  <cols>
    <col min="1" max="1" width="13.33203125" customWidth="1"/>
    <col min="2" max="2" width="34.398437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113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  <c r="G3" s="24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29" customFormat="1" ht="13.5" customHeight="1" x14ac:dyDescent="0.35">
      <c r="A8" s="25" t="s">
        <v>114</v>
      </c>
      <c r="B8" s="40" t="s">
        <v>115</v>
      </c>
      <c r="C8" s="82">
        <v>160</v>
      </c>
      <c r="D8" s="63">
        <v>2.34</v>
      </c>
      <c r="E8" s="63">
        <v>2.86</v>
      </c>
      <c r="F8" s="63">
        <v>4.92</v>
      </c>
      <c r="G8" s="25">
        <f>D8*4+E8*9+F8*4</f>
        <v>54.779999999999994</v>
      </c>
      <c r="H8" s="63">
        <v>0.03</v>
      </c>
      <c r="I8" s="63">
        <v>0.52</v>
      </c>
      <c r="J8" s="63">
        <v>0.02</v>
      </c>
      <c r="K8" s="63">
        <v>0.01</v>
      </c>
      <c r="L8" s="63">
        <v>102.08</v>
      </c>
      <c r="M8" s="63">
        <v>72.75</v>
      </c>
      <c r="N8" s="63">
        <v>11.31</v>
      </c>
      <c r="O8" s="63">
        <v>0.1</v>
      </c>
    </row>
    <row r="9" spans="1:1024" s="23" customFormat="1" ht="18" customHeight="1" x14ac:dyDescent="0.35">
      <c r="A9" s="25">
        <v>14</v>
      </c>
      <c r="B9" s="40" t="s">
        <v>61</v>
      </c>
      <c r="C9" s="25">
        <v>10</v>
      </c>
      <c r="D9" s="25">
        <v>0.08</v>
      </c>
      <c r="E9" s="25">
        <v>7.2</v>
      </c>
      <c r="F9" s="25">
        <v>0.1</v>
      </c>
      <c r="G9" s="25">
        <v>66</v>
      </c>
      <c r="H9" s="39">
        <v>0</v>
      </c>
      <c r="I9" s="39">
        <v>0</v>
      </c>
      <c r="J9" s="39">
        <v>0.04</v>
      </c>
      <c r="K9" s="39">
        <v>0.1</v>
      </c>
      <c r="L9" s="39">
        <v>2.4</v>
      </c>
      <c r="M9" s="39">
        <v>3</v>
      </c>
      <c r="N9" s="39">
        <v>0</v>
      </c>
      <c r="O9" s="39">
        <v>0.02</v>
      </c>
      <c r="P9" s="36"/>
      <c r="AMJ9" s="37"/>
    </row>
    <row r="10" spans="1:1024" s="23" customFormat="1" ht="18" customHeight="1" x14ac:dyDescent="0.35">
      <c r="A10" s="25">
        <v>15</v>
      </c>
      <c r="B10" s="38" t="s">
        <v>116</v>
      </c>
      <c r="C10" s="27" t="s">
        <v>117</v>
      </c>
      <c r="D10" s="28">
        <v>3.48</v>
      </c>
      <c r="E10" s="28">
        <v>4.43</v>
      </c>
      <c r="F10" s="28">
        <v>0</v>
      </c>
      <c r="G10" s="25">
        <v>54</v>
      </c>
      <c r="H10" s="39">
        <v>0</v>
      </c>
      <c r="I10" s="39">
        <v>0.1</v>
      </c>
      <c r="J10" s="39">
        <v>0.03</v>
      </c>
      <c r="K10" s="39">
        <v>0.03</v>
      </c>
      <c r="L10" s="39">
        <v>132</v>
      </c>
      <c r="M10" s="39">
        <v>75</v>
      </c>
      <c r="N10" s="39">
        <v>5.25</v>
      </c>
      <c r="O10" s="39">
        <v>0.15</v>
      </c>
      <c r="P10" s="36"/>
      <c r="AMJ10" s="37"/>
    </row>
    <row r="11" spans="1:1024" s="23" customFormat="1" ht="18" customHeight="1" x14ac:dyDescent="0.35">
      <c r="A11" s="25" t="s">
        <v>27</v>
      </c>
      <c r="B11" s="38" t="s">
        <v>28</v>
      </c>
      <c r="C11" s="27" t="s">
        <v>29</v>
      </c>
      <c r="D11" s="28">
        <v>0.06</v>
      </c>
      <c r="E11" s="28">
        <v>0.02</v>
      </c>
      <c r="F11" s="28">
        <v>9.99</v>
      </c>
      <c r="G11" s="25">
        <v>40</v>
      </c>
      <c r="H11" s="39">
        <v>0</v>
      </c>
      <c r="I11" s="39">
        <v>0.03</v>
      </c>
      <c r="J11" s="39">
        <v>0</v>
      </c>
      <c r="K11" s="39">
        <v>0</v>
      </c>
      <c r="L11" s="39">
        <v>10</v>
      </c>
      <c r="M11" s="39">
        <v>2.5</v>
      </c>
      <c r="N11" s="39">
        <v>1.3</v>
      </c>
      <c r="O11" s="39">
        <v>0.28000000000000003</v>
      </c>
      <c r="P11" s="36"/>
      <c r="AMJ11" s="37"/>
    </row>
    <row r="12" spans="1:1024" s="41" customFormat="1" ht="18.2" customHeight="1" x14ac:dyDescent="0.35">
      <c r="A12" s="25" t="s">
        <v>30</v>
      </c>
      <c r="B12" s="40" t="s">
        <v>31</v>
      </c>
      <c r="C12" s="25">
        <v>20</v>
      </c>
      <c r="D12" s="25">
        <v>1.48</v>
      </c>
      <c r="E12" s="25">
        <v>0.16</v>
      </c>
      <c r="F12" s="25">
        <v>9.6</v>
      </c>
      <c r="G12" s="32">
        <v>45.76</v>
      </c>
      <c r="H12" s="39">
        <v>0.02</v>
      </c>
      <c r="I12" s="39">
        <f>-J12</f>
        <v>0</v>
      </c>
      <c r="J12" s="39">
        <v>0</v>
      </c>
      <c r="K12" s="39">
        <v>0.26</v>
      </c>
      <c r="L12" s="39">
        <v>4.5999999999999996</v>
      </c>
      <c r="M12" s="39">
        <v>17.399999999999999</v>
      </c>
      <c r="N12" s="39">
        <v>6.6</v>
      </c>
      <c r="O12" s="39">
        <v>0.22</v>
      </c>
      <c r="AMJ12" s="42"/>
    </row>
    <row r="13" spans="1:1024" s="29" customFormat="1" ht="15" customHeight="1" x14ac:dyDescent="0.35">
      <c r="A13" s="61" t="s">
        <v>30</v>
      </c>
      <c r="B13" s="89" t="s">
        <v>79</v>
      </c>
      <c r="C13" s="33">
        <v>20</v>
      </c>
      <c r="D13" s="32">
        <v>1.5</v>
      </c>
      <c r="E13" s="32">
        <v>1.96</v>
      </c>
      <c r="F13" s="32">
        <v>14.88</v>
      </c>
      <c r="G13" s="32">
        <v>83.4</v>
      </c>
      <c r="H13" s="32">
        <v>0.02</v>
      </c>
      <c r="I13" s="32">
        <v>0</v>
      </c>
      <c r="J13" s="32">
        <v>0</v>
      </c>
      <c r="K13" s="32">
        <v>0.7</v>
      </c>
      <c r="L13" s="32">
        <v>5.8</v>
      </c>
      <c r="M13" s="32">
        <v>18</v>
      </c>
      <c r="N13" s="32">
        <v>4</v>
      </c>
      <c r="O13" s="32">
        <v>0.42</v>
      </c>
      <c r="AMJ13" s="37"/>
    </row>
    <row r="14" spans="1:1024" s="47" customFormat="1" ht="18" customHeight="1" x14ac:dyDescent="0.35">
      <c r="A14" s="43"/>
      <c r="B14" s="44" t="s">
        <v>32</v>
      </c>
      <c r="C14" s="45">
        <f t="shared" ref="C14:O14" si="0">C13+C12+C11+C10+C9+C8</f>
        <v>405</v>
      </c>
      <c r="D14" s="46">
        <f t="shared" si="0"/>
        <v>8.94</v>
      </c>
      <c r="E14" s="46">
        <f t="shared" si="0"/>
        <v>16.63</v>
      </c>
      <c r="F14" s="46">
        <f t="shared" si="0"/>
        <v>39.49</v>
      </c>
      <c r="G14" s="46">
        <f t="shared" si="0"/>
        <v>343.93999999999994</v>
      </c>
      <c r="H14" s="46">
        <f t="shared" si="0"/>
        <v>7.0000000000000007E-2</v>
      </c>
      <c r="I14" s="46">
        <f t="shared" si="0"/>
        <v>0.65</v>
      </c>
      <c r="J14" s="46">
        <f t="shared" si="0"/>
        <v>9.0000000000000011E-2</v>
      </c>
      <c r="K14" s="46">
        <f t="shared" si="0"/>
        <v>1.1000000000000001</v>
      </c>
      <c r="L14" s="46">
        <f t="shared" si="0"/>
        <v>256.88</v>
      </c>
      <c r="M14" s="46">
        <f t="shared" si="0"/>
        <v>188.65</v>
      </c>
      <c r="N14" s="46">
        <f t="shared" si="0"/>
        <v>28.46</v>
      </c>
      <c r="O14" s="46">
        <f t="shared" si="0"/>
        <v>1.1900000000000002</v>
      </c>
    </row>
    <row r="15" spans="1:1024" s="29" customFormat="1" ht="13.5" customHeight="1" x14ac:dyDescent="0.35">
      <c r="A15" s="7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024" s="59" customFormat="1" ht="23.85" customHeight="1" x14ac:dyDescent="0.35">
      <c r="A16" s="33">
        <v>386</v>
      </c>
      <c r="B16" s="80" t="s">
        <v>86</v>
      </c>
      <c r="C16" s="33">
        <v>180</v>
      </c>
      <c r="D16" s="32">
        <v>5.22</v>
      </c>
      <c r="E16" s="32">
        <v>4.5</v>
      </c>
      <c r="F16" s="32">
        <v>7.56</v>
      </c>
      <c r="G16" s="79">
        <f>D16*4+E16*9+F16*4</f>
        <v>91.61999999999999</v>
      </c>
      <c r="H16" s="32">
        <v>0.04</v>
      </c>
      <c r="I16" s="32">
        <v>0.54</v>
      </c>
      <c r="J16" s="32">
        <v>0.04</v>
      </c>
      <c r="K16" s="32">
        <v>0</v>
      </c>
      <c r="L16" s="32">
        <v>223.2</v>
      </c>
      <c r="M16" s="32">
        <v>165.6</v>
      </c>
      <c r="N16" s="32">
        <v>25.2</v>
      </c>
      <c r="O16" s="32">
        <v>0.18</v>
      </c>
      <c r="AMJ16" s="37"/>
    </row>
    <row r="17" spans="1:1024" s="29" customFormat="1" ht="13.5" customHeight="1" x14ac:dyDescent="0.35">
      <c r="A17" s="25"/>
      <c r="B17" s="44" t="s">
        <v>36</v>
      </c>
      <c r="C17" s="45">
        <f t="shared" ref="C17:O17" si="1">SUM(C16:C16)</f>
        <v>180</v>
      </c>
      <c r="D17" s="46">
        <f t="shared" si="1"/>
        <v>5.22</v>
      </c>
      <c r="E17" s="46">
        <f t="shared" si="1"/>
        <v>4.5</v>
      </c>
      <c r="F17" s="46">
        <f t="shared" si="1"/>
        <v>7.56</v>
      </c>
      <c r="G17" s="46">
        <f t="shared" si="1"/>
        <v>91.61999999999999</v>
      </c>
      <c r="H17" s="46">
        <f t="shared" si="1"/>
        <v>0.04</v>
      </c>
      <c r="I17" s="46">
        <f t="shared" si="1"/>
        <v>0.54</v>
      </c>
      <c r="J17" s="46">
        <f t="shared" si="1"/>
        <v>0.04</v>
      </c>
      <c r="K17" s="46">
        <f t="shared" si="1"/>
        <v>0</v>
      </c>
      <c r="L17" s="46">
        <f t="shared" si="1"/>
        <v>223.2</v>
      </c>
      <c r="M17" s="46">
        <f t="shared" si="1"/>
        <v>165.6</v>
      </c>
      <c r="N17" s="46">
        <f t="shared" si="1"/>
        <v>25.2</v>
      </c>
      <c r="O17" s="52">
        <f t="shared" si="1"/>
        <v>0.18</v>
      </c>
    </row>
    <row r="18" spans="1:1024" s="29" customFormat="1" ht="13.5" customHeight="1" x14ac:dyDescent="0.35">
      <c r="A18" s="7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024" s="29" customFormat="1" ht="18" customHeight="1" x14ac:dyDescent="0.35">
      <c r="A19" s="25">
        <v>45</v>
      </c>
      <c r="B19" s="77" t="s">
        <v>118</v>
      </c>
      <c r="C19" s="25">
        <v>60</v>
      </c>
      <c r="D19" s="25">
        <v>0.79</v>
      </c>
      <c r="E19" s="25">
        <v>3.05</v>
      </c>
      <c r="F19" s="25">
        <v>3.88</v>
      </c>
      <c r="G19" s="25">
        <v>36.24</v>
      </c>
      <c r="H19" s="63">
        <v>8.9999999999999993E-3</v>
      </c>
      <c r="I19" s="63">
        <v>4.0999999999999996</v>
      </c>
      <c r="J19" s="63">
        <v>0</v>
      </c>
      <c r="K19" s="63">
        <v>5.03</v>
      </c>
      <c r="L19" s="63">
        <v>14.98</v>
      </c>
      <c r="M19" s="63">
        <v>16.98</v>
      </c>
      <c r="N19" s="63">
        <v>9.0500000000000007</v>
      </c>
      <c r="O19" s="63">
        <v>0.27</v>
      </c>
      <c r="P19" s="5"/>
      <c r="Q19" s="5"/>
      <c r="R19" s="5"/>
    </row>
    <row r="20" spans="1:1024" s="93" customFormat="1" ht="17.2" customHeight="1" x14ac:dyDescent="0.35">
      <c r="A20" s="25">
        <v>108</v>
      </c>
      <c r="B20" s="62" t="s">
        <v>119</v>
      </c>
      <c r="C20" s="25">
        <v>180</v>
      </c>
      <c r="D20" s="25">
        <v>7.28</v>
      </c>
      <c r="E20" s="25">
        <v>6.13</v>
      </c>
      <c r="F20" s="25">
        <v>11.72</v>
      </c>
      <c r="G20" s="32">
        <f>D20*4+E20*9+F20*4</f>
        <v>131.17000000000002</v>
      </c>
      <c r="H20" s="25">
        <v>0.06</v>
      </c>
      <c r="I20" s="25">
        <v>3.59</v>
      </c>
      <c r="J20" s="25">
        <v>1.2E-2</v>
      </c>
      <c r="K20" s="25">
        <v>1.01</v>
      </c>
      <c r="L20" s="25">
        <v>20.84</v>
      </c>
      <c r="M20" s="25">
        <v>45.07</v>
      </c>
      <c r="N20" s="25">
        <v>15.82</v>
      </c>
      <c r="O20" s="25">
        <v>0.73</v>
      </c>
      <c r="P20" s="105"/>
      <c r="AMJ20" s="37"/>
    </row>
    <row r="21" spans="1:1024" s="29" customFormat="1" ht="18" customHeight="1" x14ac:dyDescent="0.35">
      <c r="A21" s="33">
        <v>227</v>
      </c>
      <c r="B21" s="34" t="s">
        <v>120</v>
      </c>
      <c r="C21" s="106">
        <v>70</v>
      </c>
      <c r="D21" s="25">
        <v>10.5</v>
      </c>
      <c r="E21" s="25">
        <v>5.25</v>
      </c>
      <c r="F21" s="25">
        <v>0.57999999999999996</v>
      </c>
      <c r="G21" s="32">
        <f>D21*4+E21*9+F21*4</f>
        <v>91.57</v>
      </c>
      <c r="H21" s="25">
        <v>0.05</v>
      </c>
      <c r="I21" s="25">
        <v>0.49</v>
      </c>
      <c r="J21" s="25">
        <v>0.02</v>
      </c>
      <c r="K21" s="57">
        <v>0.3</v>
      </c>
      <c r="L21" s="25">
        <v>9.83</v>
      </c>
      <c r="M21" s="25">
        <v>124.52</v>
      </c>
      <c r="N21" s="25">
        <v>29.17</v>
      </c>
      <c r="O21" s="25">
        <v>0.56999999999999995</v>
      </c>
    </row>
    <row r="22" spans="1:1024" s="88" customFormat="1" ht="18" customHeight="1" x14ac:dyDescent="0.35">
      <c r="A22" s="25">
        <v>312</v>
      </c>
      <c r="B22" s="40" t="s">
        <v>76</v>
      </c>
      <c r="C22" s="25">
        <v>150</v>
      </c>
      <c r="D22" s="25">
        <v>3</v>
      </c>
      <c r="E22" s="25">
        <v>5</v>
      </c>
      <c r="F22" s="25">
        <v>20.440000000000001</v>
      </c>
      <c r="G22" s="86">
        <f>D22*4+E22*9+F22*4</f>
        <v>138.76</v>
      </c>
      <c r="H22" s="32">
        <v>0.13</v>
      </c>
      <c r="I22" s="32">
        <v>18.16</v>
      </c>
      <c r="J22" s="32">
        <v>0</v>
      </c>
      <c r="K22" s="32">
        <v>0.18</v>
      </c>
      <c r="L22" s="32">
        <v>36.97</v>
      </c>
      <c r="M22" s="32">
        <v>86.6</v>
      </c>
      <c r="N22" s="32">
        <v>27.75</v>
      </c>
      <c r="O22" s="32">
        <v>1.01</v>
      </c>
      <c r="P22" s="87"/>
      <c r="Q22" s="87"/>
      <c r="AMJ22" s="37"/>
    </row>
    <row r="23" spans="1:1024" s="83" customFormat="1" ht="22.6" customHeight="1" x14ac:dyDescent="0.35">
      <c r="A23" s="25" t="s">
        <v>70</v>
      </c>
      <c r="B23" s="40" t="s">
        <v>71</v>
      </c>
      <c r="C23" s="25">
        <v>180</v>
      </c>
      <c r="D23" s="25">
        <v>0.12</v>
      </c>
      <c r="E23" s="25">
        <v>7.0000000000000007E-2</v>
      </c>
      <c r="F23" s="25">
        <v>25.4</v>
      </c>
      <c r="G23" s="25">
        <f>D23*4+E23*9+F23*4</f>
        <v>102.71</v>
      </c>
      <c r="H23" s="61">
        <v>1.7999999999999999E-2</v>
      </c>
      <c r="I23" s="61">
        <v>4.8600000000000003</v>
      </c>
      <c r="J23" s="61">
        <v>0</v>
      </c>
      <c r="K23" s="61">
        <v>0</v>
      </c>
      <c r="L23" s="61">
        <v>10.8</v>
      </c>
      <c r="M23" s="61">
        <v>3.6</v>
      </c>
      <c r="N23" s="61">
        <v>3.6</v>
      </c>
      <c r="O23" s="61">
        <v>0.72</v>
      </c>
      <c r="P23" s="75"/>
      <c r="Q23" s="75"/>
      <c r="AMJ23" s="84"/>
    </row>
    <row r="24" spans="1:1024" s="41" customFormat="1" ht="18.2" customHeight="1" x14ac:dyDescent="0.35">
      <c r="A24" s="25" t="s">
        <v>30</v>
      </c>
      <c r="B24" s="40" t="s">
        <v>31</v>
      </c>
      <c r="C24" s="25">
        <v>25</v>
      </c>
      <c r="D24" s="25">
        <v>1.85</v>
      </c>
      <c r="E24" s="25">
        <v>0.2</v>
      </c>
      <c r="F24" s="25">
        <v>12</v>
      </c>
      <c r="G24" s="32">
        <v>53.5</v>
      </c>
      <c r="H24" s="39">
        <v>0.05</v>
      </c>
      <c r="I24" s="39">
        <f>-J24</f>
        <v>0</v>
      </c>
      <c r="J24" s="39">
        <v>0</v>
      </c>
      <c r="K24" s="39">
        <v>0.65</v>
      </c>
      <c r="L24" s="39">
        <v>11.5</v>
      </c>
      <c r="M24" s="39">
        <v>43.5</v>
      </c>
      <c r="N24" s="39">
        <v>16.5</v>
      </c>
      <c r="O24" s="39">
        <v>0.55000000000000004</v>
      </c>
      <c r="AMJ24" s="42"/>
    </row>
    <row r="25" spans="1:1024" s="59" customFormat="1" ht="20.100000000000001" customHeight="1" x14ac:dyDescent="0.35">
      <c r="A25" s="33" t="s">
        <v>30</v>
      </c>
      <c r="B25" s="66" t="s">
        <v>46</v>
      </c>
      <c r="C25" s="33">
        <v>35</v>
      </c>
      <c r="D25" s="32">
        <v>1.96</v>
      </c>
      <c r="E25" s="32">
        <v>0.39</v>
      </c>
      <c r="F25" s="32">
        <v>17.29</v>
      </c>
      <c r="G25" s="32">
        <v>80.459999999999994</v>
      </c>
      <c r="H25" s="32">
        <v>3.5000000000000003E-2</v>
      </c>
      <c r="I25" s="32">
        <v>0</v>
      </c>
      <c r="J25" s="32">
        <v>0</v>
      </c>
      <c r="K25" s="32">
        <v>0.31</v>
      </c>
      <c r="L25" s="32">
        <v>8.0500000000000007</v>
      </c>
      <c r="M25" s="32">
        <v>37.1</v>
      </c>
      <c r="N25" s="32">
        <v>8.75</v>
      </c>
      <c r="O25" s="32">
        <v>1.08</v>
      </c>
      <c r="P25" s="58"/>
      <c r="AMJ25" s="37"/>
    </row>
    <row r="26" spans="1:1024" s="47" customFormat="1" ht="18" customHeight="1" x14ac:dyDescent="0.35">
      <c r="A26" s="43"/>
      <c r="B26" s="44" t="s">
        <v>47</v>
      </c>
      <c r="C26" s="45">
        <f t="shared" ref="C26:O26" si="2">C25+C24+C23+C22+C21+C20+C19</f>
        <v>700</v>
      </c>
      <c r="D26" s="46">
        <f t="shared" si="2"/>
        <v>25.5</v>
      </c>
      <c r="E26" s="46">
        <f t="shared" si="2"/>
        <v>20.09</v>
      </c>
      <c r="F26" s="46">
        <f t="shared" si="2"/>
        <v>91.309999999999988</v>
      </c>
      <c r="G26" s="46">
        <f t="shared" si="2"/>
        <v>634.41</v>
      </c>
      <c r="H26" s="46">
        <f t="shared" si="2"/>
        <v>0.35200000000000004</v>
      </c>
      <c r="I26" s="46">
        <f t="shared" si="2"/>
        <v>31.199999999999996</v>
      </c>
      <c r="J26" s="46">
        <f t="shared" si="2"/>
        <v>3.2000000000000001E-2</v>
      </c>
      <c r="K26" s="46">
        <f t="shared" si="2"/>
        <v>7.48</v>
      </c>
      <c r="L26" s="46">
        <f t="shared" si="2"/>
        <v>112.97</v>
      </c>
      <c r="M26" s="46">
        <f t="shared" si="2"/>
        <v>357.37</v>
      </c>
      <c r="N26" s="46">
        <f t="shared" si="2"/>
        <v>110.64</v>
      </c>
      <c r="O26" s="46">
        <f t="shared" si="2"/>
        <v>4.93</v>
      </c>
    </row>
    <row r="27" spans="1:1024" s="29" customFormat="1" ht="13.5" customHeight="1" x14ac:dyDescent="0.35">
      <c r="A27" s="7" t="s">
        <v>48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024" s="29" customFormat="1" ht="13.5" customHeight="1" x14ac:dyDescent="0.35">
      <c r="A28" s="25">
        <v>177</v>
      </c>
      <c r="B28" s="40" t="s">
        <v>121</v>
      </c>
      <c r="C28" s="82">
        <v>200</v>
      </c>
      <c r="D28" s="63">
        <v>5.3</v>
      </c>
      <c r="E28" s="63">
        <v>10.36</v>
      </c>
      <c r="F28" s="63">
        <v>45.71</v>
      </c>
      <c r="G28" s="32">
        <f>D28*4+E28*9+F28*4</f>
        <v>297.27999999999997</v>
      </c>
      <c r="H28" s="63">
        <v>7.0000000000000007E-2</v>
      </c>
      <c r="I28" s="63">
        <v>0.91</v>
      </c>
      <c r="J28" s="63">
        <v>0.05</v>
      </c>
      <c r="K28" s="63">
        <v>0.24</v>
      </c>
      <c r="L28" s="63">
        <v>131.41</v>
      </c>
      <c r="M28" s="63">
        <v>159.28</v>
      </c>
      <c r="N28" s="63">
        <v>37.65</v>
      </c>
      <c r="O28" s="63">
        <v>0.83</v>
      </c>
    </row>
    <row r="29" spans="1:1024" s="70" customFormat="1" ht="19.45" customHeight="1" x14ac:dyDescent="0.35">
      <c r="A29" s="67">
        <v>406</v>
      </c>
      <c r="B29" s="68" t="s">
        <v>122</v>
      </c>
      <c r="C29" s="67">
        <v>50</v>
      </c>
      <c r="D29" s="69">
        <v>2.74</v>
      </c>
      <c r="E29" s="69">
        <v>1</v>
      </c>
      <c r="F29" s="69">
        <v>27.62</v>
      </c>
      <c r="G29" s="32">
        <v>129.30000000000001</v>
      </c>
      <c r="H29" s="69">
        <v>0.05</v>
      </c>
      <c r="I29" s="69">
        <v>0.17</v>
      </c>
      <c r="J29" s="69">
        <v>5.0000000000000001E-3</v>
      </c>
      <c r="K29" s="69">
        <v>0.76</v>
      </c>
      <c r="L29" s="69">
        <v>10.199999999999999</v>
      </c>
      <c r="M29" s="69">
        <v>28.7</v>
      </c>
      <c r="N29" s="69">
        <v>11.9</v>
      </c>
      <c r="O29" s="69">
        <v>0.82</v>
      </c>
      <c r="AMJ29" s="37"/>
    </row>
    <row r="30" spans="1:1024" s="29" customFormat="1" ht="26.85" customHeight="1" x14ac:dyDescent="0.35">
      <c r="A30" s="25" t="s">
        <v>30</v>
      </c>
      <c r="B30" s="77" t="s">
        <v>123</v>
      </c>
      <c r="C30" s="26" t="s">
        <v>109</v>
      </c>
      <c r="D30" s="25">
        <v>1</v>
      </c>
      <c r="E30" s="25">
        <v>0</v>
      </c>
      <c r="F30" s="25">
        <v>25.4</v>
      </c>
      <c r="G30" s="32">
        <v>105.3</v>
      </c>
      <c r="H30" s="25">
        <v>0</v>
      </c>
      <c r="I30" s="25">
        <v>14.8</v>
      </c>
      <c r="J30" s="25">
        <v>0</v>
      </c>
      <c r="K30" s="25">
        <v>0.49</v>
      </c>
      <c r="L30" s="25">
        <v>34.69</v>
      </c>
      <c r="M30" s="25">
        <v>36</v>
      </c>
      <c r="N30" s="25">
        <v>12</v>
      </c>
      <c r="O30" s="25">
        <v>0.69</v>
      </c>
      <c r="P30" s="51"/>
      <c r="AMJ30" s="37"/>
    </row>
    <row r="31" spans="1:1024" s="29" customFormat="1" ht="13.5" customHeight="1" x14ac:dyDescent="0.35">
      <c r="A31" s="25"/>
      <c r="B31" s="44" t="s">
        <v>51</v>
      </c>
      <c r="C31" s="45">
        <f t="shared" ref="C31:O31" si="3">C30+C29+C28</f>
        <v>400</v>
      </c>
      <c r="D31" s="46">
        <f t="shared" si="3"/>
        <v>9.0399999999999991</v>
      </c>
      <c r="E31" s="46">
        <f t="shared" si="3"/>
        <v>11.36</v>
      </c>
      <c r="F31" s="46">
        <f t="shared" si="3"/>
        <v>98.72999999999999</v>
      </c>
      <c r="G31" s="46">
        <f t="shared" si="3"/>
        <v>531.88</v>
      </c>
      <c r="H31" s="46">
        <f t="shared" si="3"/>
        <v>0.12000000000000001</v>
      </c>
      <c r="I31" s="46">
        <f t="shared" si="3"/>
        <v>15.88</v>
      </c>
      <c r="J31" s="46">
        <f t="shared" si="3"/>
        <v>5.5E-2</v>
      </c>
      <c r="K31" s="46">
        <f t="shared" si="3"/>
        <v>1.49</v>
      </c>
      <c r="L31" s="46">
        <f t="shared" si="3"/>
        <v>176.3</v>
      </c>
      <c r="M31" s="46">
        <f t="shared" si="3"/>
        <v>223.98000000000002</v>
      </c>
      <c r="N31" s="46">
        <f t="shared" si="3"/>
        <v>61.55</v>
      </c>
      <c r="O31" s="46">
        <f t="shared" si="3"/>
        <v>2.34</v>
      </c>
    </row>
    <row r="32" spans="1:1024" s="47" customFormat="1" ht="18" customHeight="1" x14ac:dyDescent="0.35">
      <c r="A32" s="71"/>
      <c r="B32" s="44" t="s">
        <v>52</v>
      </c>
      <c r="C32" s="72"/>
      <c r="D32" s="73">
        <f t="shared" ref="D32:O32" si="4">D14+D17+D26+D31</f>
        <v>48.699999999999996</v>
      </c>
      <c r="E32" s="73">
        <f t="shared" si="4"/>
        <v>52.58</v>
      </c>
      <c r="F32" s="73">
        <f t="shared" si="4"/>
        <v>237.08999999999997</v>
      </c>
      <c r="G32" s="73">
        <f t="shared" si="4"/>
        <v>1601.85</v>
      </c>
      <c r="H32" s="73">
        <f t="shared" si="4"/>
        <v>0.58200000000000007</v>
      </c>
      <c r="I32" s="73">
        <f t="shared" si="4"/>
        <v>48.269999999999996</v>
      </c>
      <c r="J32" s="73">
        <f t="shared" si="4"/>
        <v>0.217</v>
      </c>
      <c r="K32" s="73">
        <f t="shared" si="4"/>
        <v>10.07</v>
      </c>
      <c r="L32" s="73">
        <f t="shared" si="4"/>
        <v>769.34999999999991</v>
      </c>
      <c r="M32" s="73">
        <f t="shared" si="4"/>
        <v>935.6</v>
      </c>
      <c r="N32" s="73">
        <f t="shared" si="4"/>
        <v>225.85000000000002</v>
      </c>
      <c r="O32" s="73">
        <f t="shared" si="4"/>
        <v>8.64</v>
      </c>
    </row>
    <row r="33" spans="1:15" s="83" customFormat="1" ht="18" customHeight="1" x14ac:dyDescent="0.35">
      <c r="A33" s="101"/>
      <c r="B33" s="101"/>
      <c r="C33" s="101"/>
      <c r="D33" s="101"/>
      <c r="E33" s="101"/>
      <c r="F33" s="101"/>
      <c r="G33" s="101"/>
      <c r="H33" s="23"/>
    </row>
    <row r="34" spans="1:15" ht="18" customHeight="1" x14ac:dyDescent="0.35">
      <c r="G34"/>
      <c r="H34"/>
      <c r="I34"/>
      <c r="J34"/>
      <c r="K34"/>
      <c r="L34"/>
      <c r="M34"/>
      <c r="N34"/>
      <c r="O34"/>
    </row>
    <row r="35" spans="1:15" ht="18" customHeight="1" x14ac:dyDescent="0.35">
      <c r="G35"/>
      <c r="H35"/>
      <c r="I35"/>
      <c r="J35"/>
      <c r="K35"/>
      <c r="L35"/>
      <c r="M35"/>
      <c r="N35"/>
      <c r="O35"/>
    </row>
    <row r="36" spans="1:15" ht="18" customHeight="1" x14ac:dyDescent="0.35"/>
    <row r="37" spans="1:15" ht="18" customHeight="1" x14ac:dyDescent="0.35"/>
    <row r="38" spans="1:15" ht="18" customHeight="1" x14ac:dyDescent="0.35"/>
  </sheetData>
  <mergeCells count="15">
    <mergeCell ref="A15:O15"/>
    <mergeCell ref="A18:O18"/>
    <mergeCell ref="P19:R19"/>
    <mergeCell ref="A27:O27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8" orientation="landscape" horizontalDpi="300" verticalDpi="300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60"/>
  <sheetViews>
    <sheetView view="pageBreakPreview" zoomScale="60" zoomScaleNormal="100" workbookViewId="0">
      <selection activeCell="D4" sqref="D4"/>
    </sheetView>
  </sheetViews>
  <sheetFormatPr defaultColWidth="9.1328125" defaultRowHeight="12.75" x14ac:dyDescent="0.35"/>
  <cols>
    <col min="1" max="1" width="14.1328125" customWidth="1"/>
    <col min="2" max="2" width="34.398437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124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125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  <c r="G3" s="24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29" customFormat="1" ht="18.75" customHeight="1" x14ac:dyDescent="0.35">
      <c r="A8" s="25">
        <v>213</v>
      </c>
      <c r="B8" s="30" t="s">
        <v>24</v>
      </c>
      <c r="C8" s="31">
        <v>40</v>
      </c>
      <c r="D8" s="32">
        <v>5.0999999999999996</v>
      </c>
      <c r="E8" s="32">
        <v>4.5999999999999996</v>
      </c>
      <c r="F8" s="32">
        <v>0.3</v>
      </c>
      <c r="G8" s="32">
        <f>D8*4+E8*9+F8*4</f>
        <v>63</v>
      </c>
      <c r="H8" s="32">
        <v>0.03</v>
      </c>
      <c r="I8" s="32">
        <v>0</v>
      </c>
      <c r="J8" s="32">
        <v>0.1</v>
      </c>
      <c r="K8" s="32">
        <v>0.2</v>
      </c>
      <c r="L8" s="32">
        <v>22</v>
      </c>
      <c r="M8" s="32">
        <v>77</v>
      </c>
      <c r="N8" s="32">
        <v>5</v>
      </c>
      <c r="O8" s="32">
        <v>1</v>
      </c>
    </row>
    <row r="9" spans="1:1024" s="29" customFormat="1" ht="13.5" customHeight="1" x14ac:dyDescent="0.35">
      <c r="A9" s="25" t="s">
        <v>126</v>
      </c>
      <c r="B9" s="40" t="s">
        <v>127</v>
      </c>
      <c r="C9" s="82">
        <v>160</v>
      </c>
      <c r="D9" s="63">
        <v>2.34</v>
      </c>
      <c r="E9" s="63">
        <v>2.86</v>
      </c>
      <c r="F9" s="63">
        <v>4.92</v>
      </c>
      <c r="G9" s="79">
        <f>D9*4+E9*9+F9*4</f>
        <v>54.779999999999994</v>
      </c>
      <c r="H9" s="63">
        <v>2.7E-2</v>
      </c>
      <c r="I9" s="63">
        <v>0.52</v>
      </c>
      <c r="J9" s="63">
        <v>0.02</v>
      </c>
      <c r="K9" s="63">
        <v>0.01</v>
      </c>
      <c r="L9" s="63">
        <v>102.08</v>
      </c>
      <c r="M9" s="63">
        <v>72.75</v>
      </c>
      <c r="N9" s="63">
        <v>11.31</v>
      </c>
      <c r="O9" s="63">
        <v>0.1</v>
      </c>
    </row>
    <row r="10" spans="1:1024" s="23" customFormat="1" ht="18" customHeight="1" x14ac:dyDescent="0.35">
      <c r="A10" s="25">
        <v>14</v>
      </c>
      <c r="B10" s="40" t="s">
        <v>61</v>
      </c>
      <c r="C10" s="25">
        <v>5</v>
      </c>
      <c r="D10" s="25">
        <v>0.04</v>
      </c>
      <c r="E10" s="25">
        <v>3.6</v>
      </c>
      <c r="F10" s="25">
        <v>0.05</v>
      </c>
      <c r="G10" s="25">
        <v>33</v>
      </c>
      <c r="H10" s="39">
        <v>0</v>
      </c>
      <c r="I10" s="39">
        <v>0</v>
      </c>
      <c r="J10" s="39">
        <v>0.02</v>
      </c>
      <c r="K10" s="39">
        <v>0.05</v>
      </c>
      <c r="L10" s="39">
        <v>1.2</v>
      </c>
      <c r="M10" s="39">
        <v>1.5</v>
      </c>
      <c r="N10" s="39">
        <v>0</v>
      </c>
      <c r="O10" s="39">
        <v>0.01</v>
      </c>
      <c r="P10" s="36"/>
      <c r="AMJ10" s="37"/>
    </row>
    <row r="11" spans="1:1024" s="29" customFormat="1" ht="12.7" customHeight="1" x14ac:dyDescent="0.35">
      <c r="A11" s="25" t="s">
        <v>84</v>
      </c>
      <c r="B11" s="62" t="s">
        <v>85</v>
      </c>
      <c r="C11" s="82">
        <v>180</v>
      </c>
      <c r="D11" s="63">
        <v>2.76</v>
      </c>
      <c r="E11" s="63">
        <v>2.41</v>
      </c>
      <c r="F11" s="63">
        <v>14.35</v>
      </c>
      <c r="G11" s="91">
        <f>D11*4+E11*9+F11*4</f>
        <v>90.13</v>
      </c>
      <c r="H11" s="63">
        <v>0.04</v>
      </c>
      <c r="I11" s="63">
        <v>1.1599999999999999</v>
      </c>
      <c r="J11" s="92">
        <v>1.2E-2</v>
      </c>
      <c r="K11" s="63">
        <v>0</v>
      </c>
      <c r="L11" s="63">
        <v>113.2</v>
      </c>
      <c r="M11" s="63">
        <v>81</v>
      </c>
      <c r="N11" s="63">
        <v>12.6</v>
      </c>
      <c r="O11" s="63">
        <v>0.12</v>
      </c>
    </row>
    <row r="12" spans="1:1024" s="29" customFormat="1" ht="15" customHeight="1" x14ac:dyDescent="0.35">
      <c r="A12" s="61" t="s">
        <v>64</v>
      </c>
      <c r="B12" s="80" t="s">
        <v>65</v>
      </c>
      <c r="C12" s="33">
        <v>50</v>
      </c>
      <c r="D12" s="25">
        <v>0.2</v>
      </c>
      <c r="E12" s="25">
        <v>0.15</v>
      </c>
      <c r="F12" s="25">
        <v>5.15</v>
      </c>
      <c r="G12" s="32">
        <v>22.75</v>
      </c>
      <c r="H12" s="25">
        <v>1.2999999999999999E-2</v>
      </c>
      <c r="I12" s="25">
        <v>2.5</v>
      </c>
      <c r="J12" s="25">
        <v>0</v>
      </c>
      <c r="K12" s="25">
        <v>0.2</v>
      </c>
      <c r="L12" s="25">
        <v>9.5</v>
      </c>
      <c r="M12" s="25">
        <v>8</v>
      </c>
      <c r="N12" s="25">
        <v>6</v>
      </c>
      <c r="O12" s="25">
        <v>1.1499999999999999</v>
      </c>
      <c r="AMJ12" s="37"/>
    </row>
    <row r="13" spans="1:1024" s="29" customFormat="1" ht="15" customHeight="1" x14ac:dyDescent="0.35">
      <c r="A13" s="61" t="s">
        <v>30</v>
      </c>
      <c r="B13" s="80" t="s">
        <v>128</v>
      </c>
      <c r="C13" s="33">
        <v>30</v>
      </c>
      <c r="D13" s="32">
        <v>0</v>
      </c>
      <c r="E13" s="32">
        <v>0</v>
      </c>
      <c r="F13" s="32">
        <v>23.8</v>
      </c>
      <c r="G13" s="32">
        <v>96</v>
      </c>
      <c r="H13" s="32">
        <v>0</v>
      </c>
      <c r="I13" s="32">
        <v>0</v>
      </c>
      <c r="J13" s="32">
        <v>0</v>
      </c>
      <c r="K13" s="32">
        <v>0</v>
      </c>
      <c r="L13" s="32">
        <v>1</v>
      </c>
      <c r="M13" s="32">
        <v>0</v>
      </c>
      <c r="N13" s="32">
        <v>1</v>
      </c>
      <c r="O13" s="32">
        <v>0.1</v>
      </c>
      <c r="AMJ13" s="37"/>
    </row>
    <row r="14" spans="1:1024" s="41" customFormat="1" ht="18.2" customHeight="1" x14ac:dyDescent="0.35">
      <c r="A14" s="25" t="s">
        <v>30</v>
      </c>
      <c r="B14" s="40" t="s">
        <v>31</v>
      </c>
      <c r="C14" s="25">
        <v>20</v>
      </c>
      <c r="D14" s="25">
        <v>1.48</v>
      </c>
      <c r="E14" s="25">
        <v>0.16</v>
      </c>
      <c r="F14" s="25">
        <v>9.6</v>
      </c>
      <c r="G14" s="32">
        <v>45.76</v>
      </c>
      <c r="H14" s="39">
        <v>0.02</v>
      </c>
      <c r="I14" s="39">
        <f>-J14</f>
        <v>0</v>
      </c>
      <c r="J14" s="39">
        <v>0</v>
      </c>
      <c r="K14" s="39">
        <v>0.26</v>
      </c>
      <c r="L14" s="39">
        <v>4.5999999999999996</v>
      </c>
      <c r="M14" s="39">
        <v>17.399999999999999</v>
      </c>
      <c r="N14" s="39">
        <v>6.6</v>
      </c>
      <c r="O14" s="39">
        <v>0.22</v>
      </c>
      <c r="AMJ14" s="42"/>
    </row>
    <row r="15" spans="1:1024" s="47" customFormat="1" ht="18" customHeight="1" x14ac:dyDescent="0.35">
      <c r="A15" s="43"/>
      <c r="B15" s="44" t="s">
        <v>32</v>
      </c>
      <c r="C15" s="45">
        <f t="shared" ref="C15:O15" si="0">C8+C9+C10+C11+C12+C13+C14</f>
        <v>485</v>
      </c>
      <c r="D15" s="46">
        <f t="shared" si="0"/>
        <v>11.919999999999998</v>
      </c>
      <c r="E15" s="46">
        <f t="shared" si="0"/>
        <v>13.78</v>
      </c>
      <c r="F15" s="46">
        <f t="shared" si="0"/>
        <v>58.169999999999995</v>
      </c>
      <c r="G15" s="46">
        <f t="shared" si="0"/>
        <v>405.41999999999996</v>
      </c>
      <c r="H15" s="46">
        <f t="shared" si="0"/>
        <v>0.13</v>
      </c>
      <c r="I15" s="46">
        <f t="shared" si="0"/>
        <v>4.18</v>
      </c>
      <c r="J15" s="46">
        <f t="shared" si="0"/>
        <v>0.15200000000000002</v>
      </c>
      <c r="K15" s="46">
        <f t="shared" si="0"/>
        <v>0.72</v>
      </c>
      <c r="L15" s="46">
        <f t="shared" si="0"/>
        <v>253.58</v>
      </c>
      <c r="M15" s="46">
        <f t="shared" si="0"/>
        <v>257.64999999999998</v>
      </c>
      <c r="N15" s="46">
        <f t="shared" si="0"/>
        <v>42.510000000000005</v>
      </c>
      <c r="O15" s="46">
        <f t="shared" si="0"/>
        <v>2.7</v>
      </c>
    </row>
    <row r="16" spans="1:1024" s="29" customFormat="1" ht="13.5" customHeight="1" x14ac:dyDescent="0.35">
      <c r="A16" s="7" t="s">
        <v>33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024" s="29" customFormat="1" ht="34.35" customHeight="1" x14ac:dyDescent="0.35">
      <c r="A17" s="25" t="s">
        <v>30</v>
      </c>
      <c r="B17" s="77" t="s">
        <v>129</v>
      </c>
      <c r="C17" s="26">
        <v>200</v>
      </c>
      <c r="D17" s="25">
        <v>1.5</v>
      </c>
      <c r="E17" s="25">
        <v>0</v>
      </c>
      <c r="F17" s="25">
        <v>23</v>
      </c>
      <c r="G17" s="91">
        <f>D17*4+E17*9+F17*4</f>
        <v>98</v>
      </c>
      <c r="H17" s="25">
        <v>0</v>
      </c>
      <c r="I17" s="25">
        <v>14.8</v>
      </c>
      <c r="J17" s="25">
        <v>0</v>
      </c>
      <c r="K17" s="25">
        <v>0.5</v>
      </c>
      <c r="L17" s="25">
        <v>34.700000000000003</v>
      </c>
      <c r="M17" s="25">
        <v>36</v>
      </c>
      <c r="N17" s="25">
        <v>12</v>
      </c>
      <c r="O17" s="25">
        <v>0.7</v>
      </c>
      <c r="P17" s="51"/>
      <c r="AMJ17" s="37"/>
    </row>
    <row r="18" spans="1:1024" s="29" customFormat="1" ht="13.5" customHeight="1" x14ac:dyDescent="0.35">
      <c r="A18" s="25"/>
      <c r="B18" s="44" t="s">
        <v>36</v>
      </c>
      <c r="C18" s="45">
        <f t="shared" ref="C18:O18" si="1">SUM(C17:C17)</f>
        <v>200</v>
      </c>
      <c r="D18" s="52">
        <f t="shared" si="1"/>
        <v>1.5</v>
      </c>
      <c r="E18" s="52">
        <f t="shared" si="1"/>
        <v>0</v>
      </c>
      <c r="F18" s="52">
        <f t="shared" si="1"/>
        <v>23</v>
      </c>
      <c r="G18" s="52">
        <f t="shared" si="1"/>
        <v>98</v>
      </c>
      <c r="H18" s="52">
        <f t="shared" si="1"/>
        <v>0</v>
      </c>
      <c r="I18" s="52">
        <f t="shared" si="1"/>
        <v>14.8</v>
      </c>
      <c r="J18" s="52">
        <f t="shared" si="1"/>
        <v>0</v>
      </c>
      <c r="K18" s="52">
        <f t="shared" si="1"/>
        <v>0.5</v>
      </c>
      <c r="L18" s="52">
        <f t="shared" si="1"/>
        <v>34.700000000000003</v>
      </c>
      <c r="M18" s="52">
        <f t="shared" si="1"/>
        <v>36</v>
      </c>
      <c r="N18" s="52">
        <f t="shared" si="1"/>
        <v>12</v>
      </c>
      <c r="O18" s="52">
        <f t="shared" si="1"/>
        <v>0.7</v>
      </c>
    </row>
    <row r="19" spans="1:1024" s="29" customFormat="1" ht="13.5" customHeight="1" x14ac:dyDescent="0.35">
      <c r="A19" s="7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024" s="23" customFormat="1" ht="20" customHeight="1" x14ac:dyDescent="0.35">
      <c r="A20" s="25">
        <v>53</v>
      </c>
      <c r="B20" s="38" t="s">
        <v>130</v>
      </c>
      <c r="C20" s="27" t="s">
        <v>131</v>
      </c>
      <c r="D20" s="28">
        <v>0.98</v>
      </c>
      <c r="E20" s="28">
        <v>2.5</v>
      </c>
      <c r="F20" s="28">
        <v>4.4000000000000004</v>
      </c>
      <c r="G20" s="79">
        <f>D20*4+E20*9+F20*4</f>
        <v>44.02</v>
      </c>
      <c r="H20" s="28">
        <v>2.4E-2</v>
      </c>
      <c r="I20" s="28">
        <v>4.0999999999999996</v>
      </c>
      <c r="J20" s="28">
        <v>0</v>
      </c>
      <c r="K20" s="28">
        <v>1.1100000000000001</v>
      </c>
      <c r="L20" s="28">
        <v>17</v>
      </c>
      <c r="M20" s="28">
        <v>24.96</v>
      </c>
      <c r="N20" s="28">
        <v>11</v>
      </c>
      <c r="O20" s="28">
        <v>0.78</v>
      </c>
      <c r="P20" s="36"/>
      <c r="AMJ20" s="37"/>
    </row>
    <row r="21" spans="1:1024" s="59" customFormat="1" ht="15.75" customHeight="1" x14ac:dyDescent="0.35">
      <c r="A21" s="25">
        <v>102</v>
      </c>
      <c r="B21" s="62" t="s">
        <v>132</v>
      </c>
      <c r="C21" s="25">
        <v>180</v>
      </c>
      <c r="D21" s="25">
        <v>3.95</v>
      </c>
      <c r="E21" s="25">
        <v>3.79</v>
      </c>
      <c r="F21" s="25">
        <v>11.9</v>
      </c>
      <c r="G21" s="91">
        <f>D21*4+E21*9+F21*4</f>
        <v>97.509999999999991</v>
      </c>
      <c r="H21" s="32">
        <v>0.16</v>
      </c>
      <c r="I21" s="32">
        <v>5.94</v>
      </c>
      <c r="J21" s="32">
        <v>0</v>
      </c>
      <c r="K21" s="32">
        <v>1.74</v>
      </c>
      <c r="L21" s="32">
        <v>30.72</v>
      </c>
      <c r="M21" s="32">
        <v>63.43</v>
      </c>
      <c r="N21" s="32">
        <v>25.61</v>
      </c>
      <c r="O21" s="32">
        <v>1.48</v>
      </c>
      <c r="P21" s="58"/>
      <c r="AMJ21" s="37"/>
    </row>
    <row r="22" spans="1:1024" s="29" customFormat="1" ht="19.45" customHeight="1" x14ac:dyDescent="0.35">
      <c r="A22" s="33" t="s">
        <v>133</v>
      </c>
      <c r="B22" s="107" t="s">
        <v>134</v>
      </c>
      <c r="C22" s="108">
        <v>160</v>
      </c>
      <c r="D22" s="32">
        <v>11</v>
      </c>
      <c r="E22" s="32">
        <v>15.2</v>
      </c>
      <c r="F22" s="32">
        <v>14.2</v>
      </c>
      <c r="G22" s="32">
        <f>D22*4+E22*9+F22*4</f>
        <v>237.59999999999997</v>
      </c>
      <c r="H22" s="32">
        <v>0.09</v>
      </c>
      <c r="I22" s="32">
        <v>5.03</v>
      </c>
      <c r="J22" s="32">
        <v>0</v>
      </c>
      <c r="K22" s="32">
        <v>2.94</v>
      </c>
      <c r="L22" s="32">
        <v>30.22</v>
      </c>
      <c r="M22" s="32">
        <v>200.88</v>
      </c>
      <c r="N22" s="32">
        <v>39.61</v>
      </c>
      <c r="O22" s="32">
        <v>3.39</v>
      </c>
      <c r="P22" s="51"/>
      <c r="AMJ22" s="37"/>
    </row>
    <row r="23" spans="1:1024" s="29" customFormat="1" ht="20.100000000000001" customHeight="1" x14ac:dyDescent="0.35">
      <c r="A23" s="25" t="s">
        <v>70</v>
      </c>
      <c r="B23" s="40" t="s">
        <v>92</v>
      </c>
      <c r="C23" s="25">
        <v>180</v>
      </c>
      <c r="D23" s="25">
        <v>0.14000000000000001</v>
      </c>
      <c r="E23" s="25">
        <v>0.14000000000000001</v>
      </c>
      <c r="F23" s="25">
        <v>25.09</v>
      </c>
      <c r="G23" s="79">
        <f>D23*4+E23*9+F23*4</f>
        <v>102.18</v>
      </c>
      <c r="H23" s="61">
        <v>0.02</v>
      </c>
      <c r="I23" s="61">
        <v>4.8600000000000003</v>
      </c>
      <c r="J23" s="61">
        <v>0</v>
      </c>
      <c r="K23" s="61">
        <v>0</v>
      </c>
      <c r="L23" s="61">
        <v>10.8</v>
      </c>
      <c r="M23" s="61">
        <v>3.6</v>
      </c>
      <c r="N23" s="61">
        <v>3.6</v>
      </c>
      <c r="O23" s="61">
        <v>0.72</v>
      </c>
      <c r="P23" s="51"/>
      <c r="Q23" s="51"/>
      <c r="AMJ23" s="37"/>
    </row>
    <row r="24" spans="1:1024" s="41" customFormat="1" ht="18.2" customHeight="1" x14ac:dyDescent="0.35">
      <c r="A24" s="25" t="s">
        <v>30</v>
      </c>
      <c r="B24" s="40" t="s">
        <v>31</v>
      </c>
      <c r="C24" s="25">
        <v>25</v>
      </c>
      <c r="D24" s="25">
        <v>1.85</v>
      </c>
      <c r="E24" s="25">
        <v>0.2</v>
      </c>
      <c r="F24" s="25">
        <v>12</v>
      </c>
      <c r="G24" s="32">
        <v>53.5</v>
      </c>
      <c r="H24" s="39">
        <v>0.05</v>
      </c>
      <c r="I24" s="39">
        <f>-J24</f>
        <v>0</v>
      </c>
      <c r="J24" s="39">
        <v>0</v>
      </c>
      <c r="K24" s="39">
        <v>0.65</v>
      </c>
      <c r="L24" s="39">
        <v>11.5</v>
      </c>
      <c r="M24" s="39">
        <v>43.5</v>
      </c>
      <c r="N24" s="39">
        <v>16.5</v>
      </c>
      <c r="O24" s="39">
        <v>0.55000000000000004</v>
      </c>
      <c r="AMJ24" s="42"/>
    </row>
    <row r="25" spans="1:1024" s="59" customFormat="1" ht="20.100000000000001" customHeight="1" x14ac:dyDescent="0.35">
      <c r="A25" s="33" t="s">
        <v>30</v>
      </c>
      <c r="B25" s="66" t="s">
        <v>46</v>
      </c>
      <c r="C25" s="33">
        <v>35</v>
      </c>
      <c r="D25" s="32">
        <v>1.96</v>
      </c>
      <c r="E25" s="32">
        <v>0.39</v>
      </c>
      <c r="F25" s="32">
        <v>17.29</v>
      </c>
      <c r="G25" s="32">
        <v>80.459999999999994</v>
      </c>
      <c r="H25" s="32">
        <v>3.5000000000000003E-2</v>
      </c>
      <c r="I25" s="32">
        <v>0</v>
      </c>
      <c r="J25" s="32">
        <v>0</v>
      </c>
      <c r="K25" s="32">
        <v>0.31</v>
      </c>
      <c r="L25" s="32">
        <v>8.0500000000000007</v>
      </c>
      <c r="M25" s="32">
        <v>37.1</v>
      </c>
      <c r="N25" s="32">
        <v>8.75</v>
      </c>
      <c r="O25" s="32">
        <v>1.08</v>
      </c>
      <c r="P25" s="58"/>
      <c r="AMJ25" s="37"/>
    </row>
    <row r="26" spans="1:1024" s="47" customFormat="1" ht="18" customHeight="1" x14ac:dyDescent="0.35">
      <c r="A26" s="43"/>
      <c r="B26" s="44" t="s">
        <v>47</v>
      </c>
      <c r="C26" s="45">
        <f t="shared" ref="C26:O26" si="2">C25+C24+C23+C22+C21+C20</f>
        <v>640</v>
      </c>
      <c r="D26" s="46">
        <f t="shared" si="2"/>
        <v>19.88</v>
      </c>
      <c r="E26" s="46">
        <f t="shared" si="2"/>
        <v>22.22</v>
      </c>
      <c r="F26" s="46">
        <f t="shared" si="2"/>
        <v>84.88000000000001</v>
      </c>
      <c r="G26" s="46">
        <f t="shared" si="2"/>
        <v>615.27</v>
      </c>
      <c r="H26" s="46">
        <f t="shared" si="2"/>
        <v>0.379</v>
      </c>
      <c r="I26" s="46">
        <f t="shared" si="2"/>
        <v>19.93</v>
      </c>
      <c r="J26" s="46">
        <f t="shared" si="2"/>
        <v>0</v>
      </c>
      <c r="K26" s="46">
        <f t="shared" si="2"/>
        <v>6.75</v>
      </c>
      <c r="L26" s="46">
        <f t="shared" si="2"/>
        <v>108.28999999999999</v>
      </c>
      <c r="M26" s="46">
        <f t="shared" si="2"/>
        <v>373.46999999999997</v>
      </c>
      <c r="N26" s="46">
        <f t="shared" si="2"/>
        <v>105.07000000000001</v>
      </c>
      <c r="O26" s="46">
        <f t="shared" si="2"/>
        <v>8</v>
      </c>
    </row>
    <row r="27" spans="1:1024" s="29" customFormat="1" ht="13.5" customHeight="1" x14ac:dyDescent="0.35">
      <c r="A27" s="7" t="s">
        <v>48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024" s="70" customFormat="1" ht="20.85" customHeight="1" x14ac:dyDescent="0.35">
      <c r="A28" s="25">
        <v>218</v>
      </c>
      <c r="B28" s="62" t="s">
        <v>135</v>
      </c>
      <c r="C28" s="67">
        <v>220</v>
      </c>
      <c r="D28" s="69">
        <v>25.79</v>
      </c>
      <c r="E28" s="69">
        <v>16.7</v>
      </c>
      <c r="F28" s="69">
        <v>30.95</v>
      </c>
      <c r="G28" s="69">
        <f>D28*4+E28*9+F28*4</f>
        <v>377.26</v>
      </c>
      <c r="H28" s="69">
        <v>0.08</v>
      </c>
      <c r="I28" s="69">
        <v>0.38</v>
      </c>
      <c r="J28" s="69">
        <v>0.14000000000000001</v>
      </c>
      <c r="K28" s="69">
        <v>0.74</v>
      </c>
      <c r="L28" s="69">
        <v>196.62</v>
      </c>
      <c r="M28" s="69">
        <v>283</v>
      </c>
      <c r="N28" s="69">
        <v>33.6</v>
      </c>
      <c r="O28" s="69">
        <v>0.76</v>
      </c>
      <c r="AMJ28" s="37"/>
    </row>
    <row r="29" spans="1:1024" s="29" customFormat="1" ht="13.5" customHeight="1" x14ac:dyDescent="0.35">
      <c r="A29" s="25" t="s">
        <v>136</v>
      </c>
      <c r="B29" s="40" t="s">
        <v>137</v>
      </c>
      <c r="C29" s="82">
        <v>180</v>
      </c>
      <c r="D29" s="63">
        <v>0.2</v>
      </c>
      <c r="E29" s="92">
        <v>1.2E-2</v>
      </c>
      <c r="F29" s="63">
        <v>29.53</v>
      </c>
      <c r="G29" s="91">
        <f>D29*4+E29*9+F29*4</f>
        <v>119.02800000000001</v>
      </c>
      <c r="H29" s="63">
        <v>0</v>
      </c>
      <c r="I29" s="63">
        <v>0.22</v>
      </c>
      <c r="J29" s="63">
        <v>0</v>
      </c>
      <c r="K29" s="63">
        <v>0.11</v>
      </c>
      <c r="L29" s="63">
        <v>16.45</v>
      </c>
      <c r="M29" s="63">
        <v>9.6999999999999993</v>
      </c>
      <c r="N29" s="63">
        <v>4</v>
      </c>
      <c r="O29" s="63">
        <v>0.61</v>
      </c>
    </row>
    <row r="30" spans="1:1024" s="29" customFormat="1" ht="13.5" customHeight="1" x14ac:dyDescent="0.35">
      <c r="A30" s="25">
        <v>429</v>
      </c>
      <c r="B30" s="40" t="s">
        <v>138</v>
      </c>
      <c r="C30" s="82">
        <v>30</v>
      </c>
      <c r="D30" s="63">
        <v>2.34</v>
      </c>
      <c r="E30" s="63">
        <v>1.84</v>
      </c>
      <c r="F30" s="63">
        <v>14.34</v>
      </c>
      <c r="G30" s="91">
        <f>D30*4+E30*9+F30*4</f>
        <v>83.28</v>
      </c>
      <c r="H30" s="63">
        <v>0.04</v>
      </c>
      <c r="I30" s="63">
        <v>0</v>
      </c>
      <c r="J30" s="92">
        <v>0</v>
      </c>
      <c r="K30" s="63">
        <v>0.85</v>
      </c>
      <c r="L30" s="63">
        <v>6.78</v>
      </c>
      <c r="M30" s="63">
        <v>23.52</v>
      </c>
      <c r="N30" s="63">
        <v>9.1199999999999992</v>
      </c>
      <c r="O30" s="63">
        <v>0.44</v>
      </c>
    </row>
    <row r="31" spans="1:1024" s="29" customFormat="1" ht="13.5" customHeight="1" x14ac:dyDescent="0.35">
      <c r="A31" s="25"/>
      <c r="B31" s="44" t="s">
        <v>51</v>
      </c>
      <c r="C31" s="45">
        <f t="shared" ref="C31:O31" si="3">C30+C29+C28</f>
        <v>430</v>
      </c>
      <c r="D31" s="46">
        <f t="shared" si="3"/>
        <v>28.33</v>
      </c>
      <c r="E31" s="46">
        <f t="shared" si="3"/>
        <v>18.552</v>
      </c>
      <c r="F31" s="46">
        <f t="shared" si="3"/>
        <v>74.820000000000007</v>
      </c>
      <c r="G31" s="46">
        <f t="shared" si="3"/>
        <v>579.56799999999998</v>
      </c>
      <c r="H31" s="46">
        <f t="shared" si="3"/>
        <v>0.12</v>
      </c>
      <c r="I31" s="46">
        <f t="shared" si="3"/>
        <v>0.6</v>
      </c>
      <c r="J31" s="46">
        <f t="shared" si="3"/>
        <v>0.14000000000000001</v>
      </c>
      <c r="K31" s="46">
        <f t="shared" si="3"/>
        <v>1.7</v>
      </c>
      <c r="L31" s="46">
        <f t="shared" si="3"/>
        <v>219.85</v>
      </c>
      <c r="M31" s="46">
        <f t="shared" si="3"/>
        <v>316.22000000000003</v>
      </c>
      <c r="N31" s="46">
        <f t="shared" si="3"/>
        <v>46.72</v>
      </c>
      <c r="O31" s="46">
        <f t="shared" si="3"/>
        <v>1.81</v>
      </c>
    </row>
    <row r="32" spans="1:1024" s="47" customFormat="1" ht="18" customHeight="1" x14ac:dyDescent="0.35">
      <c r="A32" s="71"/>
      <c r="B32" s="44" t="s">
        <v>52</v>
      </c>
      <c r="C32" s="72"/>
      <c r="D32" s="73">
        <f t="shared" ref="D32:O32" si="4">D15+D18+D26+D31</f>
        <v>61.629999999999995</v>
      </c>
      <c r="E32" s="73">
        <f t="shared" si="4"/>
        <v>54.552</v>
      </c>
      <c r="F32" s="73">
        <f t="shared" si="4"/>
        <v>240.87</v>
      </c>
      <c r="G32" s="73">
        <f t="shared" si="4"/>
        <v>1698.258</v>
      </c>
      <c r="H32" s="73">
        <f t="shared" si="4"/>
        <v>0.629</v>
      </c>
      <c r="I32" s="73">
        <f t="shared" si="4"/>
        <v>39.51</v>
      </c>
      <c r="J32" s="73">
        <f t="shared" si="4"/>
        <v>0.29200000000000004</v>
      </c>
      <c r="K32" s="73">
        <f t="shared" si="4"/>
        <v>9.67</v>
      </c>
      <c r="L32" s="73">
        <f t="shared" si="4"/>
        <v>616.42000000000007</v>
      </c>
      <c r="M32" s="73">
        <f t="shared" si="4"/>
        <v>983.33999999999992</v>
      </c>
      <c r="N32" s="73">
        <f t="shared" si="4"/>
        <v>206.3</v>
      </c>
      <c r="O32" s="73">
        <f t="shared" si="4"/>
        <v>13.21</v>
      </c>
    </row>
    <row r="33" spans="1:15" s="29" customFormat="1" ht="18" customHeight="1" x14ac:dyDescent="0.35">
      <c r="A33" s="93"/>
      <c r="B33" s="93"/>
      <c r="C33" s="93"/>
      <c r="D33" s="93"/>
      <c r="E33" s="93"/>
      <c r="F33" s="93"/>
      <c r="G33" s="93"/>
      <c r="H33" s="65"/>
    </row>
    <row r="34" spans="1:15" s="94" customFormat="1" ht="18" customHeight="1" x14ac:dyDescent="0.3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s="94" customFormat="1" ht="18" customHeight="1" x14ac:dyDescent="0.3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s="94" customFormat="1" ht="18" customHeight="1" x14ac:dyDescent="0.35">
      <c r="A36" s="37"/>
      <c r="B36" s="37"/>
      <c r="C36" s="37"/>
      <c r="D36" s="37"/>
      <c r="E36" s="37"/>
      <c r="F36" s="37"/>
      <c r="G36" s="84"/>
    </row>
    <row r="37" spans="1:15" s="94" customFormat="1" ht="18" customHeight="1" x14ac:dyDescent="0.35">
      <c r="A37" s="37"/>
      <c r="B37" s="37"/>
      <c r="C37" s="37"/>
      <c r="D37" s="37"/>
      <c r="E37" s="37"/>
      <c r="F37" s="37"/>
      <c r="G37" s="84"/>
    </row>
    <row r="38" spans="1:15" s="94" customFormat="1" ht="18" customHeight="1" x14ac:dyDescent="0.35">
      <c r="A38" s="37"/>
      <c r="B38" s="37"/>
      <c r="C38" s="37"/>
      <c r="D38" s="37"/>
      <c r="E38" s="37"/>
      <c r="F38" s="37"/>
      <c r="G38" s="84"/>
    </row>
    <row r="39" spans="1:15" s="94" customFormat="1" x14ac:dyDescent="0.35">
      <c r="A39" s="37"/>
      <c r="B39" s="37"/>
      <c r="C39" s="37"/>
      <c r="D39" s="37"/>
      <c r="E39" s="37"/>
      <c r="F39" s="37"/>
      <c r="G39" s="84"/>
    </row>
    <row r="40" spans="1:15" s="94" customFormat="1" x14ac:dyDescent="0.35">
      <c r="A40" s="37"/>
      <c r="B40" s="37"/>
      <c r="C40" s="37"/>
      <c r="D40" s="37"/>
      <c r="E40" s="37"/>
      <c r="F40" s="37"/>
      <c r="G40" s="84"/>
    </row>
    <row r="41" spans="1:15" s="94" customFormat="1" x14ac:dyDescent="0.35">
      <c r="A41" s="37"/>
      <c r="B41" s="37"/>
      <c r="C41" s="37"/>
      <c r="D41" s="37"/>
      <c r="E41" s="37"/>
      <c r="F41" s="37"/>
      <c r="G41" s="84"/>
    </row>
    <row r="42" spans="1:15" s="94" customFormat="1" x14ac:dyDescent="0.35">
      <c r="A42" s="37"/>
      <c r="B42" s="37"/>
      <c r="C42" s="37"/>
      <c r="D42" s="37"/>
      <c r="E42" s="37"/>
      <c r="F42" s="37"/>
      <c r="G42" s="84"/>
    </row>
    <row r="43" spans="1:15" s="94" customFormat="1" x14ac:dyDescent="0.35">
      <c r="A43" s="37"/>
      <c r="B43" s="37"/>
      <c r="C43" s="37"/>
      <c r="D43" s="37"/>
      <c r="E43" s="37"/>
      <c r="F43" s="37"/>
      <c r="G43" s="84"/>
    </row>
    <row r="44" spans="1:15" s="94" customFormat="1" x14ac:dyDescent="0.35">
      <c r="A44" s="37"/>
      <c r="B44" s="37"/>
      <c r="C44" s="37"/>
      <c r="D44" s="37"/>
      <c r="E44" s="37"/>
      <c r="F44" s="37"/>
      <c r="G44" s="84"/>
    </row>
    <row r="45" spans="1:15" s="94" customFormat="1" x14ac:dyDescent="0.35">
      <c r="A45" s="37"/>
      <c r="B45" s="37"/>
      <c r="C45" s="37"/>
      <c r="D45" s="37"/>
      <c r="E45" s="37"/>
      <c r="F45" s="37"/>
      <c r="G45" s="84"/>
    </row>
    <row r="46" spans="1:15" s="94" customFormat="1" x14ac:dyDescent="0.35">
      <c r="A46" s="37"/>
      <c r="B46" s="37"/>
      <c r="C46" s="37"/>
      <c r="D46" s="37"/>
      <c r="E46" s="37"/>
      <c r="F46" s="37"/>
      <c r="G46" s="84"/>
    </row>
    <row r="47" spans="1:15" s="94" customFormat="1" x14ac:dyDescent="0.35">
      <c r="A47" s="37"/>
      <c r="B47" s="37"/>
      <c r="C47" s="37"/>
      <c r="D47" s="37"/>
      <c r="E47" s="37"/>
      <c r="F47" s="37"/>
      <c r="G47" s="84"/>
    </row>
    <row r="48" spans="1:15" s="94" customFormat="1" x14ac:dyDescent="0.35">
      <c r="A48" s="37"/>
      <c r="B48" s="37"/>
      <c r="C48" s="37"/>
      <c r="D48" s="37"/>
      <c r="E48" s="37"/>
      <c r="F48" s="37"/>
      <c r="G48" s="84"/>
    </row>
    <row r="49" spans="1:7" s="94" customFormat="1" x14ac:dyDescent="0.35">
      <c r="A49" s="37"/>
      <c r="B49" s="37"/>
      <c r="C49" s="37"/>
      <c r="D49" s="37"/>
      <c r="E49" s="37"/>
      <c r="F49" s="37"/>
      <c r="G49" s="84"/>
    </row>
    <row r="50" spans="1:7" s="94" customFormat="1" x14ac:dyDescent="0.35">
      <c r="A50" s="37"/>
      <c r="B50" s="37"/>
      <c r="C50" s="37"/>
      <c r="D50" s="37"/>
      <c r="E50" s="37"/>
      <c r="F50" s="37"/>
      <c r="G50" s="84"/>
    </row>
    <row r="51" spans="1:7" s="94" customFormat="1" x14ac:dyDescent="0.35">
      <c r="A51" s="37"/>
      <c r="B51" s="37"/>
      <c r="C51" s="37"/>
      <c r="D51" s="37"/>
      <c r="E51" s="37"/>
      <c r="F51" s="37"/>
      <c r="G51" s="84"/>
    </row>
    <row r="52" spans="1:7" s="94" customFormat="1" x14ac:dyDescent="0.35">
      <c r="A52" s="37"/>
      <c r="B52" s="37"/>
      <c r="C52" s="37"/>
      <c r="D52" s="37"/>
      <c r="E52" s="37"/>
      <c r="F52" s="37"/>
      <c r="G52" s="84"/>
    </row>
    <row r="53" spans="1:7" s="94" customFormat="1" x14ac:dyDescent="0.35">
      <c r="A53" s="37"/>
      <c r="B53" s="37"/>
      <c r="C53" s="37"/>
      <c r="D53" s="37"/>
      <c r="E53" s="37"/>
      <c r="F53" s="37"/>
      <c r="G53" s="84"/>
    </row>
    <row r="54" spans="1:7" s="94" customFormat="1" x14ac:dyDescent="0.35">
      <c r="A54" s="37"/>
      <c r="B54" s="37"/>
      <c r="C54" s="37"/>
      <c r="D54" s="37"/>
      <c r="E54" s="37"/>
      <c r="F54" s="37"/>
      <c r="G54" s="84"/>
    </row>
    <row r="55" spans="1:7" s="94" customFormat="1" x14ac:dyDescent="0.35">
      <c r="A55" s="37"/>
      <c r="B55" s="37"/>
      <c r="C55" s="37"/>
      <c r="D55" s="37"/>
      <c r="E55" s="37"/>
      <c r="F55" s="37"/>
      <c r="G55" s="84"/>
    </row>
    <row r="56" spans="1:7" s="94" customFormat="1" x14ac:dyDescent="0.35">
      <c r="A56" s="37"/>
      <c r="B56" s="37"/>
      <c r="C56" s="37"/>
      <c r="D56" s="37"/>
      <c r="E56" s="37"/>
      <c r="F56" s="37"/>
      <c r="G56" s="84"/>
    </row>
    <row r="57" spans="1:7" s="94" customFormat="1" x14ac:dyDescent="0.35">
      <c r="A57" s="37"/>
      <c r="B57" s="37"/>
      <c r="C57" s="37"/>
      <c r="D57" s="37"/>
      <c r="E57" s="37"/>
      <c r="F57" s="37"/>
      <c r="G57" s="84"/>
    </row>
    <row r="58" spans="1:7" s="94" customFormat="1" x14ac:dyDescent="0.35">
      <c r="A58" s="37"/>
      <c r="B58" s="37"/>
      <c r="C58" s="37"/>
      <c r="D58" s="37"/>
      <c r="E58" s="37"/>
      <c r="F58" s="37"/>
      <c r="G58" s="84"/>
    </row>
    <row r="59" spans="1:7" s="94" customFormat="1" x14ac:dyDescent="0.35">
      <c r="A59" s="37"/>
      <c r="B59" s="37"/>
      <c r="C59" s="37"/>
      <c r="D59" s="37"/>
      <c r="E59" s="37"/>
      <c r="F59" s="37"/>
      <c r="G59" s="84"/>
    </row>
    <row r="60" spans="1:7" s="94" customFormat="1" x14ac:dyDescent="0.35">
      <c r="A60" s="37"/>
      <c r="B60" s="37"/>
      <c r="C60" s="37"/>
      <c r="D60" s="37"/>
      <c r="E60" s="37"/>
      <c r="F60" s="37"/>
      <c r="G60" s="84"/>
    </row>
  </sheetData>
  <mergeCells count="14">
    <mergeCell ref="A16:O16"/>
    <mergeCell ref="A19:O19"/>
    <mergeCell ref="A27:O27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36"/>
  <sheetViews>
    <sheetView view="pageBreakPreview" zoomScale="60" zoomScaleNormal="100" workbookViewId="0">
      <selection activeCell="P1" sqref="P1"/>
    </sheetView>
  </sheetViews>
  <sheetFormatPr defaultColWidth="9.1328125" defaultRowHeight="12.75" x14ac:dyDescent="0.35"/>
  <cols>
    <col min="1" max="1" width="15.9296875" customWidth="1"/>
    <col min="2" max="2" width="34.398437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139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125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59" customFormat="1" ht="13.5" customHeight="1" x14ac:dyDescent="0.35">
      <c r="A8" s="25">
        <v>59</v>
      </c>
      <c r="B8" s="77" t="s">
        <v>55</v>
      </c>
      <c r="C8" s="26" t="s">
        <v>56</v>
      </c>
      <c r="D8" s="25">
        <v>0.53</v>
      </c>
      <c r="E8" s="25">
        <v>0.08</v>
      </c>
      <c r="F8" s="25">
        <v>4.25</v>
      </c>
      <c r="G8" s="25">
        <v>19.95</v>
      </c>
      <c r="H8" s="61">
        <v>0.02</v>
      </c>
      <c r="I8" s="61">
        <v>2.1800000000000002</v>
      </c>
      <c r="J8" s="61">
        <v>0</v>
      </c>
      <c r="K8" s="61">
        <v>0.17</v>
      </c>
      <c r="L8" s="61">
        <v>12</v>
      </c>
      <c r="M8" s="61">
        <v>22.27</v>
      </c>
      <c r="N8" s="61">
        <v>15.18</v>
      </c>
      <c r="O8" s="61">
        <v>0.53</v>
      </c>
      <c r="P8" s="58"/>
      <c r="AMJ8" s="37"/>
    </row>
    <row r="9" spans="1:1024" s="29" customFormat="1" ht="17.25" customHeight="1" x14ac:dyDescent="0.35">
      <c r="A9" s="25" t="s">
        <v>140</v>
      </c>
      <c r="B9" s="77" t="s">
        <v>141</v>
      </c>
      <c r="C9" s="82">
        <v>150</v>
      </c>
      <c r="D9" s="63">
        <v>12.6</v>
      </c>
      <c r="E9" s="63">
        <v>18.72</v>
      </c>
      <c r="F9" s="63">
        <v>2.4300000000000002</v>
      </c>
      <c r="G9" s="63">
        <f>D9*4+E9*9+F9*4</f>
        <v>228.6</v>
      </c>
      <c r="H9" s="92">
        <v>8.7999999999999995E-2</v>
      </c>
      <c r="I9" s="63">
        <v>0.3</v>
      </c>
      <c r="J9" s="63">
        <v>0.36</v>
      </c>
      <c r="K9" s="63">
        <v>0.84</v>
      </c>
      <c r="L9" s="63">
        <v>258</v>
      </c>
      <c r="M9" s="63">
        <v>316.06</v>
      </c>
      <c r="N9" s="63">
        <v>23.29</v>
      </c>
      <c r="O9" s="63">
        <v>2.72</v>
      </c>
    </row>
    <row r="10" spans="1:1024" s="29" customFormat="1" ht="17.95" customHeight="1" x14ac:dyDescent="0.35">
      <c r="A10" s="25" t="s">
        <v>102</v>
      </c>
      <c r="B10" s="62" t="s">
        <v>103</v>
      </c>
      <c r="C10" s="82">
        <v>180</v>
      </c>
      <c r="D10" s="63">
        <v>1.3</v>
      </c>
      <c r="E10" s="63">
        <v>1.21</v>
      </c>
      <c r="F10" s="63">
        <v>8.33</v>
      </c>
      <c r="G10" s="63">
        <f>D10*4+E10*9+F10*4</f>
        <v>49.41</v>
      </c>
      <c r="H10" s="63">
        <v>0.04</v>
      </c>
      <c r="I10" s="63">
        <v>1.19</v>
      </c>
      <c r="J10" s="92">
        <v>8.0000000000000002E-3</v>
      </c>
      <c r="K10" s="63">
        <v>0</v>
      </c>
      <c r="L10" s="63">
        <v>113.94</v>
      </c>
      <c r="M10" s="63">
        <v>83.52</v>
      </c>
      <c r="N10" s="63">
        <v>13.86</v>
      </c>
      <c r="O10" s="63">
        <v>0.37</v>
      </c>
    </row>
    <row r="11" spans="1:1024" s="41" customFormat="1" ht="18.2" customHeight="1" x14ac:dyDescent="0.35">
      <c r="A11" s="25" t="s">
        <v>30</v>
      </c>
      <c r="B11" s="40" t="s">
        <v>31</v>
      </c>
      <c r="C11" s="25">
        <v>25</v>
      </c>
      <c r="D11" s="25">
        <v>1.85</v>
      </c>
      <c r="E11" s="25">
        <v>0.2</v>
      </c>
      <c r="F11" s="25">
        <v>12</v>
      </c>
      <c r="G11" s="32">
        <v>53.5</v>
      </c>
      <c r="H11" s="39">
        <v>0.05</v>
      </c>
      <c r="I11" s="39">
        <f>-J11</f>
        <v>0</v>
      </c>
      <c r="J11" s="39">
        <v>0</v>
      </c>
      <c r="K11" s="39">
        <v>0.65</v>
      </c>
      <c r="L11" s="39">
        <v>11.5</v>
      </c>
      <c r="M11" s="39">
        <v>43.5</v>
      </c>
      <c r="N11" s="39">
        <v>16.5</v>
      </c>
      <c r="O11" s="39">
        <v>0.55000000000000004</v>
      </c>
      <c r="AMJ11" s="42"/>
    </row>
    <row r="12" spans="1:1024" s="47" customFormat="1" ht="18" customHeight="1" x14ac:dyDescent="0.35">
      <c r="A12" s="43"/>
      <c r="B12" s="44" t="s">
        <v>32</v>
      </c>
      <c r="C12" s="45">
        <f t="shared" ref="C12:O12" si="0">C11+C10+C9+C8</f>
        <v>405</v>
      </c>
      <c r="D12" s="46">
        <f t="shared" si="0"/>
        <v>16.28</v>
      </c>
      <c r="E12" s="46">
        <f t="shared" si="0"/>
        <v>20.209999999999997</v>
      </c>
      <c r="F12" s="46">
        <f t="shared" si="0"/>
        <v>27.009999999999998</v>
      </c>
      <c r="G12" s="46">
        <f t="shared" si="0"/>
        <v>351.46</v>
      </c>
      <c r="H12" s="46">
        <f t="shared" si="0"/>
        <v>0.19799999999999998</v>
      </c>
      <c r="I12" s="46">
        <f t="shared" si="0"/>
        <v>3.67</v>
      </c>
      <c r="J12" s="46">
        <f t="shared" si="0"/>
        <v>0.36799999999999999</v>
      </c>
      <c r="K12" s="46">
        <f t="shared" si="0"/>
        <v>1.66</v>
      </c>
      <c r="L12" s="46">
        <f t="shared" si="0"/>
        <v>395.44</v>
      </c>
      <c r="M12" s="46">
        <f t="shared" si="0"/>
        <v>465.34999999999997</v>
      </c>
      <c r="N12" s="46">
        <f t="shared" si="0"/>
        <v>68.83</v>
      </c>
      <c r="O12" s="46">
        <f t="shared" si="0"/>
        <v>4.17</v>
      </c>
    </row>
    <row r="13" spans="1:1024" s="29" customFormat="1" ht="13.5" customHeight="1" x14ac:dyDescent="0.35">
      <c r="A13" s="7" t="s">
        <v>33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024" s="29" customFormat="1" ht="15" customHeight="1" x14ac:dyDescent="0.35">
      <c r="A14" s="61">
        <v>385</v>
      </c>
      <c r="B14" s="80" t="s">
        <v>142</v>
      </c>
      <c r="C14" s="33">
        <v>200</v>
      </c>
      <c r="D14" s="32">
        <v>5.8</v>
      </c>
      <c r="E14" s="32">
        <v>5</v>
      </c>
      <c r="F14" s="32">
        <v>9.6</v>
      </c>
      <c r="G14" s="32">
        <v>108</v>
      </c>
      <c r="H14" s="25">
        <v>0.08</v>
      </c>
      <c r="I14" s="25">
        <v>2.6</v>
      </c>
      <c r="J14" s="25">
        <v>1.2999999999999999E-2</v>
      </c>
      <c r="K14" s="25">
        <v>0</v>
      </c>
      <c r="L14" s="25">
        <v>240</v>
      </c>
      <c r="M14" s="25">
        <v>180</v>
      </c>
      <c r="N14" s="25">
        <v>28</v>
      </c>
      <c r="O14" s="25">
        <v>0.2</v>
      </c>
      <c r="AMJ14" s="37"/>
    </row>
    <row r="15" spans="1:1024" s="29" customFormat="1" ht="13.5" customHeight="1" x14ac:dyDescent="0.35">
      <c r="A15" s="25"/>
      <c r="B15" s="44" t="s">
        <v>36</v>
      </c>
      <c r="C15" s="45">
        <f t="shared" ref="C15:O15" si="1">SUM(C14:C14)</f>
        <v>200</v>
      </c>
      <c r="D15" s="52">
        <f t="shared" si="1"/>
        <v>5.8</v>
      </c>
      <c r="E15" s="52">
        <f t="shared" si="1"/>
        <v>5</v>
      </c>
      <c r="F15" s="52">
        <f t="shared" si="1"/>
        <v>9.6</v>
      </c>
      <c r="G15" s="52">
        <f t="shared" si="1"/>
        <v>108</v>
      </c>
      <c r="H15" s="52">
        <f t="shared" si="1"/>
        <v>0.08</v>
      </c>
      <c r="I15" s="52">
        <f t="shared" si="1"/>
        <v>2.6</v>
      </c>
      <c r="J15" s="52">
        <f t="shared" si="1"/>
        <v>1.2999999999999999E-2</v>
      </c>
      <c r="K15" s="52">
        <f t="shared" si="1"/>
        <v>0</v>
      </c>
      <c r="L15" s="52">
        <f t="shared" si="1"/>
        <v>240</v>
      </c>
      <c r="M15" s="52">
        <f t="shared" si="1"/>
        <v>180</v>
      </c>
      <c r="N15" s="52">
        <f t="shared" si="1"/>
        <v>28</v>
      </c>
      <c r="O15" s="52">
        <f t="shared" si="1"/>
        <v>0.2</v>
      </c>
    </row>
    <row r="16" spans="1:1024" s="29" customFormat="1" ht="13.5" customHeight="1" x14ac:dyDescent="0.35">
      <c r="A16" s="7" t="s">
        <v>37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024" s="59" customFormat="1" ht="16.5" customHeight="1" x14ac:dyDescent="0.35">
      <c r="A17" s="53">
        <v>70</v>
      </c>
      <c r="B17" s="54" t="s">
        <v>38</v>
      </c>
      <c r="C17" s="55">
        <v>50</v>
      </c>
      <c r="D17" s="32">
        <v>0.4</v>
      </c>
      <c r="E17" s="32">
        <v>0</v>
      </c>
      <c r="F17" s="32">
        <v>0.85</v>
      </c>
      <c r="G17" s="56">
        <v>5</v>
      </c>
      <c r="H17" s="25">
        <v>8.0000000000000002E-3</v>
      </c>
      <c r="I17" s="25">
        <v>1.75</v>
      </c>
      <c r="J17" s="25">
        <v>0</v>
      </c>
      <c r="K17" s="57">
        <v>0.05</v>
      </c>
      <c r="L17" s="25">
        <v>11.5</v>
      </c>
      <c r="M17" s="25">
        <v>12</v>
      </c>
      <c r="N17" s="25">
        <v>7</v>
      </c>
      <c r="O17" s="25">
        <v>0.3</v>
      </c>
      <c r="P17" s="58"/>
      <c r="AMJ17" s="37"/>
    </row>
    <row r="18" spans="1:1024" s="29" customFormat="1" ht="15.7" customHeight="1" x14ac:dyDescent="0.35">
      <c r="A18" s="25">
        <v>92</v>
      </c>
      <c r="B18" s="62" t="s">
        <v>143</v>
      </c>
      <c r="C18" s="25">
        <v>180</v>
      </c>
      <c r="D18" s="25">
        <v>1.17</v>
      </c>
      <c r="E18" s="25">
        <v>4.5999999999999996</v>
      </c>
      <c r="F18" s="25">
        <v>4.5199999999999996</v>
      </c>
      <c r="G18" s="63">
        <f>D18*4+E18*9+F18*4</f>
        <v>64.16</v>
      </c>
      <c r="H18" s="25">
        <v>0.04</v>
      </c>
      <c r="I18" s="25">
        <v>7.98</v>
      </c>
      <c r="J18" s="25">
        <v>0</v>
      </c>
      <c r="K18" s="25">
        <v>1.7</v>
      </c>
      <c r="L18" s="25">
        <v>34.08</v>
      </c>
      <c r="M18" s="25">
        <v>31.88</v>
      </c>
      <c r="N18" s="25">
        <v>14.71</v>
      </c>
      <c r="O18" s="25">
        <v>0.56000000000000005</v>
      </c>
      <c r="P18" s="51"/>
      <c r="AMJ18" s="37"/>
    </row>
    <row r="19" spans="1:1024" s="29" customFormat="1" ht="14.95" customHeight="1" x14ac:dyDescent="0.35">
      <c r="A19" s="25">
        <v>268</v>
      </c>
      <c r="B19" s="62" t="s">
        <v>144</v>
      </c>
      <c r="C19" s="25">
        <v>70</v>
      </c>
      <c r="D19" s="25">
        <v>9.8000000000000007</v>
      </c>
      <c r="E19" s="25">
        <v>8.26</v>
      </c>
      <c r="F19" s="25">
        <v>11.24</v>
      </c>
      <c r="G19" s="25">
        <f>D19*4+E19*9+F19*4</f>
        <v>158.5</v>
      </c>
      <c r="H19" s="63">
        <v>0.04</v>
      </c>
      <c r="I19" s="63">
        <v>0</v>
      </c>
      <c r="J19" s="63">
        <v>2.1999999999999999E-2</v>
      </c>
      <c r="K19" s="63">
        <v>0.04</v>
      </c>
      <c r="L19" s="63">
        <v>8.08</v>
      </c>
      <c r="M19" s="63">
        <v>108.02</v>
      </c>
      <c r="N19" s="63">
        <v>19.47</v>
      </c>
      <c r="O19" s="63">
        <v>1.71</v>
      </c>
      <c r="P19" s="51"/>
      <c r="AMJ19" s="37"/>
    </row>
    <row r="20" spans="1:1024" s="23" customFormat="1" ht="18" customHeight="1" x14ac:dyDescent="0.35">
      <c r="A20" s="33">
        <v>303</v>
      </c>
      <c r="B20" s="80" t="s">
        <v>145</v>
      </c>
      <c r="C20" s="109">
        <v>150</v>
      </c>
      <c r="D20" s="25">
        <v>3.99</v>
      </c>
      <c r="E20" s="25">
        <v>4.2</v>
      </c>
      <c r="F20" s="25">
        <v>24.54</v>
      </c>
      <c r="G20" s="63">
        <f>D20*4+E20*9+F20*4</f>
        <v>151.92000000000002</v>
      </c>
      <c r="H20" s="25">
        <v>0.09</v>
      </c>
      <c r="I20" s="25">
        <v>0</v>
      </c>
      <c r="J20" s="25">
        <v>8.9999999999999993E-3</v>
      </c>
      <c r="K20" s="57">
        <v>0.15</v>
      </c>
      <c r="L20" s="25">
        <v>11.41</v>
      </c>
      <c r="M20" s="25">
        <v>84.38</v>
      </c>
      <c r="N20" s="25">
        <v>29.49</v>
      </c>
      <c r="O20" s="25">
        <v>0.96</v>
      </c>
      <c r="P20" s="36"/>
      <c r="Q20" s="36"/>
    </row>
    <row r="21" spans="1:1024" s="65" customFormat="1" ht="16.5" customHeight="1" x14ac:dyDescent="0.35">
      <c r="A21" s="25" t="s">
        <v>44</v>
      </c>
      <c r="B21" s="62" t="s">
        <v>45</v>
      </c>
      <c r="C21" s="25">
        <v>180</v>
      </c>
      <c r="D21" s="25">
        <v>0.36</v>
      </c>
      <c r="E21" s="25">
        <v>0.08</v>
      </c>
      <c r="F21" s="25">
        <v>28.81</v>
      </c>
      <c r="G21" s="63">
        <f>D21*4+E21*9+F21*4</f>
        <v>117.39999999999999</v>
      </c>
      <c r="H21" s="25">
        <v>0</v>
      </c>
      <c r="I21" s="25">
        <v>0.36</v>
      </c>
      <c r="J21" s="25">
        <v>0</v>
      </c>
      <c r="K21" s="25">
        <v>0.18</v>
      </c>
      <c r="L21" s="25">
        <v>28.63</v>
      </c>
      <c r="M21" s="25">
        <v>13.86</v>
      </c>
      <c r="N21" s="25">
        <v>5.4</v>
      </c>
      <c r="O21" s="25">
        <v>1.1299999999999999</v>
      </c>
      <c r="P21" s="64"/>
      <c r="AMJ21" s="37"/>
    </row>
    <row r="22" spans="1:1024" s="41" customFormat="1" ht="18.2" customHeight="1" x14ac:dyDescent="0.35">
      <c r="A22" s="25" t="s">
        <v>30</v>
      </c>
      <c r="B22" s="40" t="s">
        <v>31</v>
      </c>
      <c r="C22" s="25">
        <v>25</v>
      </c>
      <c r="D22" s="25">
        <v>1.85</v>
      </c>
      <c r="E22" s="25">
        <v>0.2</v>
      </c>
      <c r="F22" s="25">
        <v>12</v>
      </c>
      <c r="G22" s="32">
        <v>53.5</v>
      </c>
      <c r="H22" s="39">
        <v>0.05</v>
      </c>
      <c r="I22" s="39">
        <f>-J22</f>
        <v>0</v>
      </c>
      <c r="J22" s="39">
        <v>0</v>
      </c>
      <c r="K22" s="39">
        <v>0.65</v>
      </c>
      <c r="L22" s="39">
        <v>11.5</v>
      </c>
      <c r="M22" s="39">
        <v>43.5</v>
      </c>
      <c r="N22" s="39">
        <v>16.5</v>
      </c>
      <c r="O22" s="39">
        <v>0.55000000000000004</v>
      </c>
      <c r="AMJ22" s="42"/>
    </row>
    <row r="23" spans="1:1024" s="59" customFormat="1" ht="20.100000000000001" customHeight="1" x14ac:dyDescent="0.35">
      <c r="A23" s="33" t="s">
        <v>30</v>
      </c>
      <c r="B23" s="66" t="s">
        <v>46</v>
      </c>
      <c r="C23" s="33">
        <v>35</v>
      </c>
      <c r="D23" s="32">
        <v>1.96</v>
      </c>
      <c r="E23" s="32">
        <v>0.39</v>
      </c>
      <c r="F23" s="32">
        <v>17.29</v>
      </c>
      <c r="G23" s="32">
        <v>80.459999999999994</v>
      </c>
      <c r="H23" s="32">
        <v>3.5000000000000003E-2</v>
      </c>
      <c r="I23" s="32">
        <v>0</v>
      </c>
      <c r="J23" s="32">
        <v>0</v>
      </c>
      <c r="K23" s="32">
        <v>0.31</v>
      </c>
      <c r="L23" s="32">
        <v>8.0500000000000007</v>
      </c>
      <c r="M23" s="32">
        <v>37.1</v>
      </c>
      <c r="N23" s="32">
        <v>8.75</v>
      </c>
      <c r="O23" s="32">
        <v>1.08</v>
      </c>
      <c r="P23" s="58"/>
      <c r="AMJ23" s="37"/>
    </row>
    <row r="24" spans="1:1024" s="47" customFormat="1" ht="18" customHeight="1" x14ac:dyDescent="0.35">
      <c r="A24" s="43"/>
      <c r="B24" s="44" t="s">
        <v>47</v>
      </c>
      <c r="C24" s="45">
        <f t="shared" ref="C24:O24" si="2">C23+C22+C21+C20+C19+C18+C17</f>
        <v>690</v>
      </c>
      <c r="D24" s="46">
        <f t="shared" si="2"/>
        <v>19.53</v>
      </c>
      <c r="E24" s="46">
        <f t="shared" si="2"/>
        <v>17.729999999999997</v>
      </c>
      <c r="F24" s="46">
        <f t="shared" si="2"/>
        <v>99.249999999999972</v>
      </c>
      <c r="G24" s="46">
        <f t="shared" si="2"/>
        <v>630.93999999999994</v>
      </c>
      <c r="H24" s="46">
        <f t="shared" si="2"/>
        <v>0.26300000000000001</v>
      </c>
      <c r="I24" s="46">
        <f t="shared" si="2"/>
        <v>10.09</v>
      </c>
      <c r="J24" s="46">
        <f t="shared" si="2"/>
        <v>3.1E-2</v>
      </c>
      <c r="K24" s="46">
        <f t="shared" si="2"/>
        <v>3.0799999999999996</v>
      </c>
      <c r="L24" s="46">
        <f t="shared" si="2"/>
        <v>113.25</v>
      </c>
      <c r="M24" s="46">
        <f t="shared" si="2"/>
        <v>330.73999999999995</v>
      </c>
      <c r="N24" s="46">
        <f t="shared" si="2"/>
        <v>101.32</v>
      </c>
      <c r="O24" s="46">
        <f t="shared" si="2"/>
        <v>6.29</v>
      </c>
    </row>
    <row r="25" spans="1:1024" s="29" customFormat="1" ht="13.5" customHeight="1" x14ac:dyDescent="0.35">
      <c r="A25" s="7" t="s">
        <v>48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024" s="29" customFormat="1" ht="13.5" customHeight="1" x14ac:dyDescent="0.35">
      <c r="A26" s="25" t="s">
        <v>146</v>
      </c>
      <c r="B26" s="60" t="s">
        <v>147</v>
      </c>
      <c r="C26" s="25">
        <v>50</v>
      </c>
      <c r="D26" s="25">
        <v>1.1599999999999999</v>
      </c>
      <c r="E26" s="25">
        <v>2.2999999999999998</v>
      </c>
      <c r="F26" s="25">
        <v>6.17</v>
      </c>
      <c r="G26" s="63">
        <f>D26*4+E26*9+F26*4</f>
        <v>50.019999999999996</v>
      </c>
      <c r="H26" s="25">
        <v>0.02</v>
      </c>
      <c r="I26" s="25">
        <v>3.35</v>
      </c>
      <c r="J26" s="25">
        <v>0</v>
      </c>
      <c r="K26" s="25">
        <v>1.23</v>
      </c>
      <c r="L26" s="25">
        <v>19.12</v>
      </c>
      <c r="M26" s="25">
        <v>30.4</v>
      </c>
      <c r="N26" s="25">
        <v>14.8</v>
      </c>
      <c r="O26" s="25">
        <v>0.88</v>
      </c>
    </row>
    <row r="27" spans="1:1024" s="29" customFormat="1" ht="13.5" customHeight="1" x14ac:dyDescent="0.35">
      <c r="A27" s="25">
        <v>284</v>
      </c>
      <c r="B27" s="62" t="s">
        <v>148</v>
      </c>
      <c r="C27" s="25">
        <v>200</v>
      </c>
      <c r="D27" s="25">
        <v>11.2</v>
      </c>
      <c r="E27" s="25">
        <v>7.81</v>
      </c>
      <c r="F27" s="25">
        <v>34.200000000000003</v>
      </c>
      <c r="G27" s="63">
        <f>D27*4+E27*9+F27*4</f>
        <v>251.89</v>
      </c>
      <c r="H27" s="63">
        <v>0.54</v>
      </c>
      <c r="I27" s="63">
        <v>22.12</v>
      </c>
      <c r="J27" s="63">
        <v>8.4</v>
      </c>
      <c r="K27" s="63">
        <v>5.47</v>
      </c>
      <c r="L27" s="63">
        <v>57.99</v>
      </c>
      <c r="M27" s="63">
        <v>495.78</v>
      </c>
      <c r="N27" s="63">
        <v>92.04</v>
      </c>
      <c r="O27" s="63">
        <v>8.75</v>
      </c>
    </row>
    <row r="28" spans="1:1024" s="59" customFormat="1" ht="19.05" customHeight="1" x14ac:dyDescent="0.35">
      <c r="A28" s="33">
        <v>386</v>
      </c>
      <c r="B28" s="68" t="s">
        <v>50</v>
      </c>
      <c r="C28" s="33">
        <v>180</v>
      </c>
      <c r="D28" s="32">
        <v>5.22</v>
      </c>
      <c r="E28" s="32">
        <v>4.5</v>
      </c>
      <c r="F28" s="32">
        <v>7.2</v>
      </c>
      <c r="G28" s="25">
        <v>90</v>
      </c>
      <c r="H28" s="32">
        <v>7.0000000000000007E-2</v>
      </c>
      <c r="I28" s="32">
        <v>1.26</v>
      </c>
      <c r="J28" s="32">
        <v>1.2E-2</v>
      </c>
      <c r="K28" s="32">
        <v>0</v>
      </c>
      <c r="L28" s="32">
        <v>216</v>
      </c>
      <c r="M28" s="32">
        <v>162</v>
      </c>
      <c r="N28" s="32">
        <v>25.2</v>
      </c>
      <c r="O28" s="32">
        <v>0.18</v>
      </c>
      <c r="AMJ28" s="37"/>
    </row>
    <row r="29" spans="1:1024" s="41" customFormat="1" ht="18.2" customHeight="1" x14ac:dyDescent="0.35">
      <c r="A29" s="25" t="s">
        <v>30</v>
      </c>
      <c r="B29" s="40" t="s">
        <v>31</v>
      </c>
      <c r="C29" s="25">
        <v>25</v>
      </c>
      <c r="D29" s="25">
        <v>1.85</v>
      </c>
      <c r="E29" s="25">
        <v>0.2</v>
      </c>
      <c r="F29" s="25">
        <v>12</v>
      </c>
      <c r="G29" s="32">
        <v>53.5</v>
      </c>
      <c r="H29" s="39">
        <v>0.05</v>
      </c>
      <c r="I29" s="39">
        <f>-J29</f>
        <v>0</v>
      </c>
      <c r="J29" s="39">
        <v>0</v>
      </c>
      <c r="K29" s="39">
        <v>0.65</v>
      </c>
      <c r="L29" s="39">
        <v>11.5</v>
      </c>
      <c r="M29" s="39">
        <v>43.5</v>
      </c>
      <c r="N29" s="39">
        <v>16.5</v>
      </c>
      <c r="O29" s="39">
        <v>0.55000000000000004</v>
      </c>
      <c r="AMJ29" s="42"/>
    </row>
    <row r="30" spans="1:1024" s="23" customFormat="1" ht="18" customHeight="1" x14ac:dyDescent="0.35">
      <c r="A30" s="25" t="s">
        <v>30</v>
      </c>
      <c r="B30" s="38" t="s">
        <v>46</v>
      </c>
      <c r="C30" s="27" t="s">
        <v>149</v>
      </c>
      <c r="D30" s="28">
        <v>1.1200000000000001</v>
      </c>
      <c r="E30" s="28">
        <v>0.22</v>
      </c>
      <c r="F30" s="28">
        <v>9.8800000000000008</v>
      </c>
      <c r="G30" s="25">
        <f>D30*4+E30*9+F30*4</f>
        <v>45.980000000000004</v>
      </c>
      <c r="H30" s="28">
        <v>2.5000000000000001E-2</v>
      </c>
      <c r="I30" s="28">
        <v>0</v>
      </c>
      <c r="J30" s="28">
        <v>0</v>
      </c>
      <c r="K30" s="28">
        <v>0.22500000000000001</v>
      </c>
      <c r="L30" s="28">
        <v>5.75</v>
      </c>
      <c r="M30" s="28">
        <v>26.5</v>
      </c>
      <c r="N30" s="28">
        <v>6.25</v>
      </c>
      <c r="O30" s="28">
        <v>0.77500000000000002</v>
      </c>
      <c r="P30" s="36"/>
      <c r="AMJ30" s="37"/>
    </row>
    <row r="31" spans="1:1024" s="29" customFormat="1" ht="13.5" customHeight="1" x14ac:dyDescent="0.35">
      <c r="A31" s="25"/>
      <c r="B31" s="44" t="s">
        <v>51</v>
      </c>
      <c r="C31" s="45">
        <f t="shared" ref="C31:O31" si="3">C30+C29+C28+C27+C26</f>
        <v>475</v>
      </c>
      <c r="D31" s="46">
        <f t="shared" si="3"/>
        <v>20.55</v>
      </c>
      <c r="E31" s="46">
        <f t="shared" si="3"/>
        <v>15.030000000000001</v>
      </c>
      <c r="F31" s="46">
        <f t="shared" si="3"/>
        <v>69.45</v>
      </c>
      <c r="G31" s="46">
        <f t="shared" si="3"/>
        <v>491.39</v>
      </c>
      <c r="H31" s="46">
        <f t="shared" si="3"/>
        <v>0.70500000000000007</v>
      </c>
      <c r="I31" s="46">
        <f t="shared" si="3"/>
        <v>26.730000000000004</v>
      </c>
      <c r="J31" s="46">
        <f t="shared" si="3"/>
        <v>8.4120000000000008</v>
      </c>
      <c r="K31" s="46">
        <f t="shared" si="3"/>
        <v>7.5749999999999993</v>
      </c>
      <c r="L31" s="46">
        <f t="shared" si="3"/>
        <v>310.36</v>
      </c>
      <c r="M31" s="46">
        <f t="shared" si="3"/>
        <v>758.18</v>
      </c>
      <c r="N31" s="46">
        <f t="shared" si="3"/>
        <v>154.79000000000002</v>
      </c>
      <c r="O31" s="46">
        <f t="shared" si="3"/>
        <v>11.135000000000002</v>
      </c>
    </row>
    <row r="32" spans="1:1024" s="47" customFormat="1" ht="18" customHeight="1" x14ac:dyDescent="0.35">
      <c r="A32" s="71"/>
      <c r="B32" s="44" t="s">
        <v>52</v>
      </c>
      <c r="C32" s="72"/>
      <c r="D32" s="73">
        <f t="shared" ref="D32:O32" si="4">D12+D15+D24+D31</f>
        <v>62.16</v>
      </c>
      <c r="E32" s="73">
        <f t="shared" si="4"/>
        <v>57.97</v>
      </c>
      <c r="F32" s="73">
        <f t="shared" si="4"/>
        <v>205.30999999999995</v>
      </c>
      <c r="G32" s="73">
        <f t="shared" si="4"/>
        <v>1581.79</v>
      </c>
      <c r="H32" s="73">
        <f t="shared" si="4"/>
        <v>1.246</v>
      </c>
      <c r="I32" s="73">
        <f t="shared" si="4"/>
        <v>43.09</v>
      </c>
      <c r="J32" s="73">
        <f t="shared" si="4"/>
        <v>8.8240000000000016</v>
      </c>
      <c r="K32" s="73">
        <f t="shared" si="4"/>
        <v>12.314999999999998</v>
      </c>
      <c r="L32" s="73">
        <f t="shared" si="4"/>
        <v>1059.0500000000002</v>
      </c>
      <c r="M32" s="73">
        <f t="shared" si="4"/>
        <v>1734.27</v>
      </c>
      <c r="N32" s="73">
        <f t="shared" si="4"/>
        <v>352.94</v>
      </c>
      <c r="O32" s="73">
        <f t="shared" si="4"/>
        <v>21.795000000000002</v>
      </c>
    </row>
    <row r="33" spans="1:16" s="83" customFormat="1" ht="18" customHeight="1" x14ac:dyDescent="0.35">
      <c r="A33" s="101"/>
      <c r="B33" s="101"/>
      <c r="C33" s="101"/>
      <c r="D33" s="101"/>
      <c r="E33" s="101"/>
      <c r="F33" s="101"/>
      <c r="G33" s="101"/>
      <c r="H33" s="23"/>
    </row>
    <row r="34" spans="1:16" s="111" customFormat="1" ht="20.100000000000001" customHeight="1" x14ac:dyDescent="0.35">
      <c r="A34" s="4" t="s">
        <v>150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10"/>
    </row>
    <row r="35" spans="1:16" ht="18" customHeight="1" x14ac:dyDescent="0.35">
      <c r="G35"/>
      <c r="H35"/>
      <c r="I35"/>
      <c r="J35"/>
      <c r="K35"/>
      <c r="L35"/>
      <c r="M35"/>
      <c r="N35"/>
      <c r="O35"/>
    </row>
    <row r="36" spans="1:16" ht="18" customHeight="1" x14ac:dyDescent="0.35">
      <c r="G36"/>
      <c r="H36"/>
      <c r="I36"/>
      <c r="J36"/>
      <c r="K36"/>
      <c r="L36"/>
      <c r="M36"/>
      <c r="N36"/>
      <c r="O36"/>
    </row>
  </sheetData>
  <mergeCells count="15">
    <mergeCell ref="A13:O13"/>
    <mergeCell ref="A16:O16"/>
    <mergeCell ref="A25:O25"/>
    <mergeCell ref="A34:O34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63"/>
  <sheetViews>
    <sheetView view="pageBreakPreview" zoomScale="60" zoomScaleNormal="100" workbookViewId="0">
      <selection activeCell="A36" sqref="A36"/>
    </sheetView>
  </sheetViews>
  <sheetFormatPr defaultColWidth="9.1328125" defaultRowHeight="12.75" x14ac:dyDescent="0.35"/>
  <cols>
    <col min="1" max="1" width="13.59765625" customWidth="1"/>
    <col min="2" max="2" width="34.398437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151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125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  <c r="G3" s="24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29" customFormat="1" ht="13.5" customHeight="1" x14ac:dyDescent="0.35">
      <c r="A8" s="25" t="s">
        <v>126</v>
      </c>
      <c r="B8" s="40" t="s">
        <v>152</v>
      </c>
      <c r="C8" s="82">
        <v>160</v>
      </c>
      <c r="D8" s="63">
        <v>2.34</v>
      </c>
      <c r="E8" s="63">
        <v>2.86</v>
      </c>
      <c r="F8" s="63">
        <v>4.92</v>
      </c>
      <c r="G8" s="79">
        <f>D8*4+E8*9+F8*4</f>
        <v>54.779999999999994</v>
      </c>
      <c r="H8" s="63">
        <v>2.7E-2</v>
      </c>
      <c r="I8" s="63">
        <v>0.52</v>
      </c>
      <c r="J8" s="63">
        <v>0.02</v>
      </c>
      <c r="K8" s="63">
        <v>0.01</v>
      </c>
      <c r="L8" s="63">
        <v>102.08</v>
      </c>
      <c r="M8" s="63">
        <v>72.75</v>
      </c>
      <c r="N8" s="63">
        <v>11.31</v>
      </c>
      <c r="O8" s="63">
        <v>0.1</v>
      </c>
    </row>
    <row r="9" spans="1:1024" s="23" customFormat="1" ht="18" customHeight="1" x14ac:dyDescent="0.35">
      <c r="A9" s="25">
        <v>14</v>
      </c>
      <c r="B9" s="40" t="s">
        <v>61</v>
      </c>
      <c r="C9" s="25">
        <v>5</v>
      </c>
      <c r="D9" s="25">
        <v>0.04</v>
      </c>
      <c r="E9" s="25">
        <v>3.6</v>
      </c>
      <c r="F9" s="25">
        <v>0.05</v>
      </c>
      <c r="G9" s="25">
        <v>33</v>
      </c>
      <c r="H9" s="39">
        <v>0</v>
      </c>
      <c r="I9" s="39">
        <v>0</v>
      </c>
      <c r="J9" s="39">
        <v>0.02</v>
      </c>
      <c r="K9" s="39">
        <v>0.05</v>
      </c>
      <c r="L9" s="39">
        <v>1.2</v>
      </c>
      <c r="M9" s="39">
        <v>1.5</v>
      </c>
      <c r="N9" s="39">
        <v>0</v>
      </c>
      <c r="O9" s="39">
        <v>0.01</v>
      </c>
      <c r="P9" s="36"/>
      <c r="AMJ9" s="37"/>
    </row>
    <row r="10" spans="1:1024" s="23" customFormat="1" ht="18" customHeight="1" x14ac:dyDescent="0.35">
      <c r="A10" s="25">
        <v>15</v>
      </c>
      <c r="B10" s="38" t="s">
        <v>116</v>
      </c>
      <c r="C10" s="27" t="s">
        <v>117</v>
      </c>
      <c r="D10" s="28">
        <v>3.48</v>
      </c>
      <c r="E10" s="28">
        <v>4.43</v>
      </c>
      <c r="F10" s="28">
        <v>0</v>
      </c>
      <c r="G10" s="25">
        <v>54</v>
      </c>
      <c r="H10" s="39">
        <v>0</v>
      </c>
      <c r="I10" s="39">
        <v>0.1</v>
      </c>
      <c r="J10" s="39">
        <v>0.03</v>
      </c>
      <c r="K10" s="39">
        <v>0.03</v>
      </c>
      <c r="L10" s="39">
        <v>132</v>
      </c>
      <c r="M10" s="39">
        <v>75</v>
      </c>
      <c r="N10" s="39">
        <v>5.25</v>
      </c>
      <c r="O10" s="39">
        <v>0.15</v>
      </c>
      <c r="P10" s="36"/>
      <c r="AMJ10" s="37"/>
    </row>
    <row r="11" spans="1:1024" s="23" customFormat="1" ht="18" customHeight="1" x14ac:dyDescent="0.35">
      <c r="A11" s="25" t="s">
        <v>59</v>
      </c>
      <c r="B11" s="38" t="s">
        <v>60</v>
      </c>
      <c r="C11" s="27" t="s">
        <v>29</v>
      </c>
      <c r="D11" s="28">
        <v>3.6</v>
      </c>
      <c r="E11" s="28">
        <v>3.2</v>
      </c>
      <c r="F11" s="28">
        <v>15.82</v>
      </c>
      <c r="G11" s="79">
        <f>D11*4+E11*9+F11*4</f>
        <v>106.48</v>
      </c>
      <c r="H11" s="25">
        <v>0.04</v>
      </c>
      <c r="I11" s="25">
        <v>1.43</v>
      </c>
      <c r="J11" s="25">
        <v>2.4E-2</v>
      </c>
      <c r="K11" s="25">
        <v>0</v>
      </c>
      <c r="L11" s="25">
        <v>137</v>
      </c>
      <c r="M11" s="25">
        <v>112.14</v>
      </c>
      <c r="N11" s="25">
        <v>19.190000000000001</v>
      </c>
      <c r="O11" s="25">
        <v>0.43</v>
      </c>
      <c r="P11" s="36"/>
      <c r="AMJ11" s="37"/>
    </row>
    <row r="12" spans="1:1024" s="41" customFormat="1" ht="18.2" customHeight="1" x14ac:dyDescent="0.35">
      <c r="A12" s="25" t="s">
        <v>30</v>
      </c>
      <c r="B12" s="40" t="s">
        <v>31</v>
      </c>
      <c r="C12" s="25">
        <v>25</v>
      </c>
      <c r="D12" s="25">
        <v>1.85</v>
      </c>
      <c r="E12" s="25">
        <v>0.2</v>
      </c>
      <c r="F12" s="25">
        <v>12</v>
      </c>
      <c r="G12" s="32">
        <v>53.5</v>
      </c>
      <c r="H12" s="39">
        <v>0.05</v>
      </c>
      <c r="I12" s="39">
        <f>-J12</f>
        <v>0</v>
      </c>
      <c r="J12" s="39">
        <v>0</v>
      </c>
      <c r="K12" s="39">
        <v>0.65</v>
      </c>
      <c r="L12" s="39">
        <v>11.5</v>
      </c>
      <c r="M12" s="39">
        <v>43.5</v>
      </c>
      <c r="N12" s="39">
        <v>16.5</v>
      </c>
      <c r="O12" s="39">
        <v>0.55000000000000004</v>
      </c>
      <c r="AMJ12" s="42"/>
    </row>
    <row r="13" spans="1:1024" s="65" customFormat="1" ht="14.2" customHeight="1" x14ac:dyDescent="0.35">
      <c r="A13" s="33" t="s">
        <v>30</v>
      </c>
      <c r="B13" s="80" t="s">
        <v>153</v>
      </c>
      <c r="C13" s="82">
        <v>20</v>
      </c>
      <c r="D13" s="63">
        <v>2.14</v>
      </c>
      <c r="E13" s="63">
        <v>0.24</v>
      </c>
      <c r="F13" s="63">
        <v>14.24</v>
      </c>
      <c r="G13" s="63">
        <v>67.8</v>
      </c>
      <c r="H13" s="63">
        <v>0.03</v>
      </c>
      <c r="I13" s="63">
        <v>0</v>
      </c>
      <c r="J13" s="63">
        <v>0</v>
      </c>
      <c r="K13" s="63">
        <v>0.32</v>
      </c>
      <c r="L13" s="63">
        <v>4.8</v>
      </c>
      <c r="M13" s="63">
        <v>18.2</v>
      </c>
      <c r="N13" s="63">
        <v>3.6</v>
      </c>
      <c r="O13" s="63">
        <v>0.32</v>
      </c>
    </row>
    <row r="14" spans="1:1024" s="47" customFormat="1" ht="18" customHeight="1" x14ac:dyDescent="0.35">
      <c r="A14" s="43"/>
      <c r="B14" s="44" t="s">
        <v>32</v>
      </c>
      <c r="C14" s="45">
        <f t="shared" ref="C14:O14" si="0">C13+C12+C11+C10+C9+C8</f>
        <v>405</v>
      </c>
      <c r="D14" s="46">
        <f t="shared" si="0"/>
        <v>13.45</v>
      </c>
      <c r="E14" s="46">
        <f t="shared" si="0"/>
        <v>14.53</v>
      </c>
      <c r="F14" s="46">
        <f t="shared" si="0"/>
        <v>47.03</v>
      </c>
      <c r="G14" s="46">
        <f t="shared" si="0"/>
        <v>369.55999999999995</v>
      </c>
      <c r="H14" s="46">
        <f t="shared" si="0"/>
        <v>0.14699999999999999</v>
      </c>
      <c r="I14" s="46">
        <f t="shared" si="0"/>
        <v>2.0499999999999998</v>
      </c>
      <c r="J14" s="46">
        <f t="shared" si="0"/>
        <v>9.4E-2</v>
      </c>
      <c r="K14" s="46">
        <f t="shared" si="0"/>
        <v>1.06</v>
      </c>
      <c r="L14" s="46">
        <f t="shared" si="0"/>
        <v>388.58</v>
      </c>
      <c r="M14" s="46">
        <f t="shared" si="0"/>
        <v>323.09000000000003</v>
      </c>
      <c r="N14" s="46">
        <f t="shared" si="0"/>
        <v>55.850000000000009</v>
      </c>
      <c r="O14" s="46">
        <f t="shared" si="0"/>
        <v>1.56</v>
      </c>
    </row>
    <row r="15" spans="1:1024" s="29" customFormat="1" ht="13.5" customHeight="1" x14ac:dyDescent="0.35">
      <c r="A15" s="7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024" s="29" customFormat="1" ht="15" customHeight="1" x14ac:dyDescent="0.35">
      <c r="A16" s="61" t="s">
        <v>34</v>
      </c>
      <c r="B16" s="80" t="s">
        <v>35</v>
      </c>
      <c r="C16" s="33">
        <v>120</v>
      </c>
      <c r="D16" s="25">
        <v>1.08</v>
      </c>
      <c r="E16" s="25">
        <v>0.24</v>
      </c>
      <c r="F16" s="25">
        <v>9.7200000000000006</v>
      </c>
      <c r="G16" s="57">
        <v>51.6</v>
      </c>
      <c r="H16" s="25">
        <v>4.8000000000000001E-2</v>
      </c>
      <c r="I16" s="25">
        <v>72</v>
      </c>
      <c r="J16" s="25">
        <v>0</v>
      </c>
      <c r="K16" s="25">
        <v>0.24</v>
      </c>
      <c r="L16" s="25">
        <v>40.799999999999997</v>
      </c>
      <c r="M16" s="25">
        <v>27.6</v>
      </c>
      <c r="N16" s="25">
        <v>15.6</v>
      </c>
      <c r="O16" s="25">
        <v>0.36</v>
      </c>
      <c r="P16" s="51"/>
      <c r="AMJ16" s="112"/>
    </row>
    <row r="17" spans="1:1024" s="29" customFormat="1" ht="15" customHeight="1" x14ac:dyDescent="0.35">
      <c r="A17" s="61" t="s">
        <v>154</v>
      </c>
      <c r="B17" s="80" t="s">
        <v>63</v>
      </c>
      <c r="C17" s="33">
        <v>60</v>
      </c>
      <c r="D17" s="25">
        <v>0.78</v>
      </c>
      <c r="E17" s="25">
        <v>0.06</v>
      </c>
      <c r="F17" s="25">
        <v>4.1399999999999997</v>
      </c>
      <c r="G17" s="79">
        <f>D17*4+E17*9+F17*4</f>
        <v>20.22</v>
      </c>
      <c r="H17" s="25">
        <v>3.5000000000000003E-2</v>
      </c>
      <c r="I17" s="25">
        <v>3</v>
      </c>
      <c r="J17" s="25">
        <v>0</v>
      </c>
      <c r="K17" s="25">
        <v>0.24</v>
      </c>
      <c r="L17" s="25">
        <v>16.2</v>
      </c>
      <c r="M17" s="25">
        <v>33</v>
      </c>
      <c r="N17" s="25">
        <v>22.8</v>
      </c>
      <c r="O17" s="25">
        <v>0.42</v>
      </c>
      <c r="AMJ17" s="37"/>
    </row>
    <row r="18" spans="1:1024" s="29" customFormat="1" ht="13.5" customHeight="1" x14ac:dyDescent="0.35">
      <c r="A18" s="25"/>
      <c r="B18" s="44" t="s">
        <v>36</v>
      </c>
      <c r="C18" s="45">
        <f t="shared" ref="C18:O18" si="1">C17+C16</f>
        <v>180</v>
      </c>
      <c r="D18" s="46">
        <f t="shared" si="1"/>
        <v>1.86</v>
      </c>
      <c r="E18" s="46">
        <f t="shared" si="1"/>
        <v>0.3</v>
      </c>
      <c r="F18" s="46">
        <f t="shared" si="1"/>
        <v>13.86</v>
      </c>
      <c r="G18" s="46">
        <f t="shared" si="1"/>
        <v>71.819999999999993</v>
      </c>
      <c r="H18" s="46">
        <f t="shared" si="1"/>
        <v>8.3000000000000004E-2</v>
      </c>
      <c r="I18" s="46">
        <f t="shared" si="1"/>
        <v>75</v>
      </c>
      <c r="J18" s="46">
        <f t="shared" si="1"/>
        <v>0</v>
      </c>
      <c r="K18" s="46">
        <f t="shared" si="1"/>
        <v>0.48</v>
      </c>
      <c r="L18" s="46">
        <f t="shared" si="1"/>
        <v>57</v>
      </c>
      <c r="M18" s="46">
        <f t="shared" si="1"/>
        <v>60.6</v>
      </c>
      <c r="N18" s="46">
        <f t="shared" si="1"/>
        <v>38.4</v>
      </c>
      <c r="O18" s="46">
        <f t="shared" si="1"/>
        <v>0.78</v>
      </c>
    </row>
    <row r="19" spans="1:1024" s="29" customFormat="1" ht="13.5" customHeight="1" x14ac:dyDescent="0.35">
      <c r="A19" s="7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024" s="29" customFormat="1" ht="17.25" customHeight="1" x14ac:dyDescent="0.35">
      <c r="A20" s="25">
        <v>70</v>
      </c>
      <c r="B20" s="54" t="s">
        <v>66</v>
      </c>
      <c r="C20" s="55">
        <v>50</v>
      </c>
      <c r="D20" s="32">
        <v>0.55000000000000004</v>
      </c>
      <c r="E20" s="32">
        <v>0.05</v>
      </c>
      <c r="F20" s="32">
        <v>1.75</v>
      </c>
      <c r="G20" s="32">
        <v>10</v>
      </c>
      <c r="H20" s="81">
        <v>5.0000000000000001E-3</v>
      </c>
      <c r="I20" s="32">
        <v>5.25</v>
      </c>
      <c r="J20" s="32">
        <v>0</v>
      </c>
      <c r="K20" s="32">
        <v>0.35</v>
      </c>
      <c r="L20" s="32">
        <v>5</v>
      </c>
      <c r="M20" s="32">
        <v>17.5</v>
      </c>
      <c r="N20" s="32">
        <v>7.5</v>
      </c>
      <c r="O20" s="32">
        <v>0.4</v>
      </c>
      <c r="AMJ20" s="37"/>
    </row>
    <row r="21" spans="1:1024" s="29" customFormat="1" ht="15" customHeight="1" x14ac:dyDescent="0.35">
      <c r="A21" s="25" t="s">
        <v>155</v>
      </c>
      <c r="B21" s="60" t="s">
        <v>156</v>
      </c>
      <c r="C21" s="61">
        <v>180</v>
      </c>
      <c r="D21" s="32">
        <v>1.4</v>
      </c>
      <c r="E21" s="32">
        <v>2</v>
      </c>
      <c r="F21" s="32">
        <v>8.7200000000000006</v>
      </c>
      <c r="G21" s="79">
        <f>D21*4+E21*9+F21*4</f>
        <v>58.480000000000004</v>
      </c>
      <c r="H21" s="32">
        <v>0.06</v>
      </c>
      <c r="I21" s="32">
        <v>5.94</v>
      </c>
      <c r="J21" s="32">
        <v>0</v>
      </c>
      <c r="K21" s="32">
        <v>0.88</v>
      </c>
      <c r="L21" s="32">
        <v>19.22</v>
      </c>
      <c r="M21" s="32">
        <v>40.299999999999997</v>
      </c>
      <c r="N21" s="32">
        <v>16.39</v>
      </c>
      <c r="O21" s="32">
        <v>0.62</v>
      </c>
      <c r="P21" s="51"/>
      <c r="AMJ21" s="37"/>
    </row>
    <row r="22" spans="1:1024" s="65" customFormat="1" ht="18" customHeight="1" x14ac:dyDescent="0.35">
      <c r="A22" s="25" t="s">
        <v>157</v>
      </c>
      <c r="B22" s="40" t="s">
        <v>158</v>
      </c>
      <c r="C22" s="82">
        <v>180</v>
      </c>
      <c r="D22" s="63">
        <v>13.9</v>
      </c>
      <c r="E22" s="63">
        <v>8.9</v>
      </c>
      <c r="F22" s="63">
        <v>32.81</v>
      </c>
      <c r="G22" s="25">
        <f>D22*4+E22*9+F22*4</f>
        <v>266.94000000000005</v>
      </c>
      <c r="H22" s="63">
        <v>0.16</v>
      </c>
      <c r="I22" s="63">
        <v>7.2</v>
      </c>
      <c r="J22" s="92">
        <v>1.4999999999999999E-2</v>
      </c>
      <c r="K22" s="63">
        <v>0.57999999999999996</v>
      </c>
      <c r="L22" s="63">
        <v>55.69</v>
      </c>
      <c r="M22" s="63">
        <v>206.59</v>
      </c>
      <c r="N22" s="63">
        <v>64.75</v>
      </c>
      <c r="O22" s="63">
        <v>2.25</v>
      </c>
    </row>
    <row r="23" spans="1:1024" s="29" customFormat="1" ht="26.85" customHeight="1" x14ac:dyDescent="0.35">
      <c r="A23" s="25" t="s">
        <v>30</v>
      </c>
      <c r="B23" s="77" t="s">
        <v>159</v>
      </c>
      <c r="C23" s="26" t="s">
        <v>160</v>
      </c>
      <c r="D23" s="25">
        <v>1.49</v>
      </c>
      <c r="E23" s="25">
        <v>0</v>
      </c>
      <c r="F23" s="25">
        <v>23</v>
      </c>
      <c r="G23" s="32">
        <f>D23*4+E23*9+F23*4</f>
        <v>97.96</v>
      </c>
      <c r="H23" s="25">
        <v>0</v>
      </c>
      <c r="I23" s="25">
        <v>14.8</v>
      </c>
      <c r="J23" s="25">
        <v>0</v>
      </c>
      <c r="K23" s="25">
        <v>0.49</v>
      </c>
      <c r="L23" s="25">
        <v>34.69</v>
      </c>
      <c r="M23" s="25">
        <v>36</v>
      </c>
      <c r="N23" s="25">
        <v>12</v>
      </c>
      <c r="O23" s="25">
        <v>0.69</v>
      </c>
      <c r="P23" s="51"/>
      <c r="AMJ23" s="37"/>
    </row>
    <row r="24" spans="1:1024" s="41" customFormat="1" ht="18.2" customHeight="1" x14ac:dyDescent="0.35">
      <c r="A24" s="25" t="s">
        <v>30</v>
      </c>
      <c r="B24" s="40" t="s">
        <v>31</v>
      </c>
      <c r="C24" s="25">
        <v>25</v>
      </c>
      <c r="D24" s="25">
        <v>1.85</v>
      </c>
      <c r="E24" s="25">
        <v>0.2</v>
      </c>
      <c r="F24" s="25">
        <v>12</v>
      </c>
      <c r="G24" s="32">
        <v>53.5</v>
      </c>
      <c r="H24" s="39">
        <v>0.05</v>
      </c>
      <c r="I24" s="39">
        <f>-J24</f>
        <v>0</v>
      </c>
      <c r="J24" s="39">
        <v>0</v>
      </c>
      <c r="K24" s="39">
        <v>0.65</v>
      </c>
      <c r="L24" s="39">
        <v>11.5</v>
      </c>
      <c r="M24" s="39">
        <v>43.5</v>
      </c>
      <c r="N24" s="39">
        <v>16.5</v>
      </c>
      <c r="O24" s="39">
        <v>0.55000000000000004</v>
      </c>
      <c r="AMJ24" s="42"/>
    </row>
    <row r="25" spans="1:1024" s="59" customFormat="1" ht="20.100000000000001" customHeight="1" x14ac:dyDescent="0.35">
      <c r="A25" s="33" t="s">
        <v>30</v>
      </c>
      <c r="B25" s="66" t="s">
        <v>46</v>
      </c>
      <c r="C25" s="33">
        <v>35</v>
      </c>
      <c r="D25" s="32">
        <v>1.96</v>
      </c>
      <c r="E25" s="32">
        <v>0.39</v>
      </c>
      <c r="F25" s="32">
        <v>17.29</v>
      </c>
      <c r="G25" s="32">
        <v>80.459999999999994</v>
      </c>
      <c r="H25" s="32">
        <v>3.5000000000000003E-2</v>
      </c>
      <c r="I25" s="32">
        <v>0</v>
      </c>
      <c r="J25" s="32">
        <v>0</v>
      </c>
      <c r="K25" s="32">
        <v>0.31</v>
      </c>
      <c r="L25" s="32">
        <v>8.0500000000000007</v>
      </c>
      <c r="M25" s="32">
        <v>37.1</v>
      </c>
      <c r="N25" s="32">
        <v>8.75</v>
      </c>
      <c r="O25" s="32">
        <v>1.08</v>
      </c>
      <c r="P25" s="58"/>
      <c r="AMJ25" s="37"/>
    </row>
    <row r="26" spans="1:1024" s="47" customFormat="1" ht="18" customHeight="1" x14ac:dyDescent="0.35">
      <c r="A26" s="43"/>
      <c r="B26" s="44" t="s">
        <v>47</v>
      </c>
      <c r="C26" s="45">
        <f t="shared" ref="C26:O26" si="2">C25+C24+C23+C22+C21+C20</f>
        <v>670</v>
      </c>
      <c r="D26" s="46">
        <f t="shared" si="2"/>
        <v>21.15</v>
      </c>
      <c r="E26" s="46">
        <f t="shared" si="2"/>
        <v>11.540000000000001</v>
      </c>
      <c r="F26" s="46">
        <f t="shared" si="2"/>
        <v>95.57</v>
      </c>
      <c r="G26" s="46">
        <f t="shared" si="2"/>
        <v>567.34</v>
      </c>
      <c r="H26" s="46">
        <f t="shared" si="2"/>
        <v>0.31</v>
      </c>
      <c r="I26" s="46">
        <f t="shared" si="2"/>
        <v>33.19</v>
      </c>
      <c r="J26" s="46">
        <f t="shared" si="2"/>
        <v>1.4999999999999999E-2</v>
      </c>
      <c r="K26" s="46">
        <f t="shared" si="2"/>
        <v>3.26</v>
      </c>
      <c r="L26" s="46">
        <f t="shared" si="2"/>
        <v>134.14999999999998</v>
      </c>
      <c r="M26" s="46">
        <f t="shared" si="2"/>
        <v>380.99</v>
      </c>
      <c r="N26" s="46">
        <f t="shared" si="2"/>
        <v>125.89</v>
      </c>
      <c r="O26" s="46">
        <f t="shared" si="2"/>
        <v>5.5900000000000007</v>
      </c>
    </row>
    <row r="27" spans="1:1024" s="29" customFormat="1" ht="13.5" customHeight="1" x14ac:dyDescent="0.35">
      <c r="A27" s="7" t="s">
        <v>48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024" s="29" customFormat="1" ht="18" customHeight="1" x14ac:dyDescent="0.35">
      <c r="A28" s="25">
        <v>45</v>
      </c>
      <c r="B28" s="77" t="s">
        <v>118</v>
      </c>
      <c r="C28" s="25">
        <v>60</v>
      </c>
      <c r="D28" s="25">
        <v>0.79</v>
      </c>
      <c r="E28" s="25">
        <v>3.05</v>
      </c>
      <c r="F28" s="25">
        <v>3.88</v>
      </c>
      <c r="G28" s="25">
        <v>36.24</v>
      </c>
      <c r="H28" s="63">
        <v>8.9999999999999993E-3</v>
      </c>
      <c r="I28" s="63">
        <v>4.0999999999999996</v>
      </c>
      <c r="J28" s="63">
        <v>0</v>
      </c>
      <c r="K28" s="63">
        <v>5.03</v>
      </c>
      <c r="L28" s="63">
        <v>14.98</v>
      </c>
      <c r="M28" s="63">
        <v>16.98</v>
      </c>
      <c r="N28" s="63">
        <v>9.0500000000000007</v>
      </c>
      <c r="O28" s="63">
        <v>0.27</v>
      </c>
      <c r="P28" s="5"/>
      <c r="Q28" s="5"/>
      <c r="R28" s="5"/>
    </row>
    <row r="29" spans="1:1024" s="29" customFormat="1" ht="13.5" customHeight="1" x14ac:dyDescent="0.35">
      <c r="A29" s="25">
        <v>226</v>
      </c>
      <c r="B29" s="40" t="s">
        <v>161</v>
      </c>
      <c r="C29" s="82">
        <v>70</v>
      </c>
      <c r="D29" s="63">
        <v>11.66</v>
      </c>
      <c r="E29" s="63">
        <v>0.99</v>
      </c>
      <c r="F29" s="63">
        <v>0.57999999999999996</v>
      </c>
      <c r="G29" s="79">
        <f>D29*4+E29*9+F29*4</f>
        <v>57.87</v>
      </c>
      <c r="H29" s="63">
        <v>3.5000000000000003E-2</v>
      </c>
      <c r="I29" s="63">
        <v>0.33</v>
      </c>
      <c r="J29" s="92">
        <v>0.03</v>
      </c>
      <c r="K29" s="63">
        <v>0.315</v>
      </c>
      <c r="L29" s="63">
        <v>10.15</v>
      </c>
      <c r="M29" s="63">
        <v>138.47999999999999</v>
      </c>
      <c r="N29" s="63">
        <v>29.17</v>
      </c>
      <c r="O29" s="63">
        <v>0.56999999999999995</v>
      </c>
    </row>
    <row r="30" spans="1:1024" s="59" customFormat="1" ht="19.5" customHeight="1" x14ac:dyDescent="0.35">
      <c r="A30" s="25">
        <v>310</v>
      </c>
      <c r="B30" s="40" t="s">
        <v>162</v>
      </c>
      <c r="C30" s="82">
        <v>130</v>
      </c>
      <c r="D30" s="63">
        <v>2.48</v>
      </c>
      <c r="E30" s="63">
        <v>3.75</v>
      </c>
      <c r="F30" s="63">
        <v>19.95</v>
      </c>
      <c r="G30" s="79">
        <f>D30*4+E30*9+F30*4</f>
        <v>123.47</v>
      </c>
      <c r="H30" s="63">
        <v>0.13</v>
      </c>
      <c r="I30" s="63">
        <v>18.2</v>
      </c>
      <c r="J30" s="63">
        <v>0</v>
      </c>
      <c r="K30" s="63">
        <v>0.18</v>
      </c>
      <c r="L30" s="63">
        <v>12.69</v>
      </c>
      <c r="M30" s="63">
        <v>69.09</v>
      </c>
      <c r="N30" s="63">
        <v>24.41</v>
      </c>
      <c r="O30" s="63">
        <v>1</v>
      </c>
    </row>
    <row r="31" spans="1:1024" s="29" customFormat="1" ht="13.5" customHeight="1" x14ac:dyDescent="0.35">
      <c r="A31" s="25" t="s">
        <v>77</v>
      </c>
      <c r="B31" s="40" t="s">
        <v>78</v>
      </c>
      <c r="C31" s="82">
        <v>180</v>
      </c>
      <c r="D31" s="63">
        <v>0.12</v>
      </c>
      <c r="E31" s="63">
        <v>1.2E-2</v>
      </c>
      <c r="F31" s="63">
        <v>13.68</v>
      </c>
      <c r="G31" s="79">
        <f>D31*4+E31*9+F31*4</f>
        <v>55.308</v>
      </c>
      <c r="H31" s="63">
        <v>0</v>
      </c>
      <c r="I31" s="63">
        <v>2.54</v>
      </c>
      <c r="J31" s="63">
        <v>0</v>
      </c>
      <c r="K31" s="63">
        <v>0</v>
      </c>
      <c r="L31" s="63">
        <v>12.78</v>
      </c>
      <c r="M31" s="63">
        <v>3.96</v>
      </c>
      <c r="N31" s="63">
        <v>2.16</v>
      </c>
      <c r="O31" s="63">
        <v>0.32</v>
      </c>
    </row>
    <row r="32" spans="1:1024" s="23" customFormat="1" ht="18" customHeight="1" x14ac:dyDescent="0.35">
      <c r="A32" s="25" t="s">
        <v>30</v>
      </c>
      <c r="B32" s="38" t="s">
        <v>46</v>
      </c>
      <c r="C32" s="27" t="s">
        <v>149</v>
      </c>
      <c r="D32" s="28">
        <v>1.1200000000000001</v>
      </c>
      <c r="E32" s="28">
        <v>0.22</v>
      </c>
      <c r="F32" s="28">
        <v>9.8800000000000008</v>
      </c>
      <c r="G32" s="25">
        <f>D32*4+E32*9+F32*4</f>
        <v>45.980000000000004</v>
      </c>
      <c r="H32" s="28">
        <v>2.5000000000000001E-2</v>
      </c>
      <c r="I32" s="28">
        <v>0</v>
      </c>
      <c r="J32" s="28">
        <v>0</v>
      </c>
      <c r="K32" s="28">
        <v>0.22500000000000001</v>
      </c>
      <c r="L32" s="28">
        <v>5.75</v>
      </c>
      <c r="M32" s="28">
        <v>26.5</v>
      </c>
      <c r="N32" s="28">
        <v>6.25</v>
      </c>
      <c r="O32" s="28">
        <v>0.77500000000000002</v>
      </c>
      <c r="P32" s="36"/>
      <c r="AMJ32" s="37"/>
    </row>
    <row r="33" spans="1:1024" s="70" customFormat="1" ht="19.45" customHeight="1" x14ac:dyDescent="0.35">
      <c r="A33" s="67">
        <v>401</v>
      </c>
      <c r="B33" s="68" t="s">
        <v>163</v>
      </c>
      <c r="C33" s="67">
        <v>90</v>
      </c>
      <c r="D33" s="69">
        <v>5.6</v>
      </c>
      <c r="E33" s="69">
        <v>7.2</v>
      </c>
      <c r="F33" s="69">
        <v>38.6</v>
      </c>
      <c r="G33" s="25">
        <f>D33*4+E33*9+F33*4</f>
        <v>241.6</v>
      </c>
      <c r="H33" s="69">
        <v>0.12</v>
      </c>
      <c r="I33" s="69">
        <v>0.33</v>
      </c>
      <c r="J33" s="69">
        <v>0.01</v>
      </c>
      <c r="K33" s="69">
        <v>2.69</v>
      </c>
      <c r="L33" s="69">
        <v>70.75</v>
      </c>
      <c r="M33" s="69">
        <v>98.72</v>
      </c>
      <c r="N33" s="69">
        <v>27.28</v>
      </c>
      <c r="O33" s="69">
        <v>1.18</v>
      </c>
      <c r="AMJ33" s="37"/>
    </row>
    <row r="34" spans="1:1024" s="29" customFormat="1" ht="13.5" customHeight="1" x14ac:dyDescent="0.35">
      <c r="A34" s="25"/>
      <c r="B34" s="44" t="s">
        <v>51</v>
      </c>
      <c r="C34" s="45">
        <f t="shared" ref="C34:O34" si="3">C31+C30+C29+C28+C33+C32</f>
        <v>550</v>
      </c>
      <c r="D34" s="46">
        <f t="shared" si="3"/>
        <v>21.77</v>
      </c>
      <c r="E34" s="46">
        <f t="shared" si="3"/>
        <v>15.222</v>
      </c>
      <c r="F34" s="46">
        <f t="shared" si="3"/>
        <v>86.57</v>
      </c>
      <c r="G34" s="46">
        <f t="shared" si="3"/>
        <v>560.46799999999996</v>
      </c>
      <c r="H34" s="46">
        <f t="shared" si="3"/>
        <v>0.31900000000000006</v>
      </c>
      <c r="I34" s="46">
        <f t="shared" si="3"/>
        <v>25.499999999999993</v>
      </c>
      <c r="J34" s="46">
        <f t="shared" si="3"/>
        <v>0.04</v>
      </c>
      <c r="K34" s="46">
        <f t="shared" si="3"/>
        <v>8.44</v>
      </c>
      <c r="L34" s="46">
        <f t="shared" si="3"/>
        <v>127.1</v>
      </c>
      <c r="M34" s="46">
        <f t="shared" si="3"/>
        <v>353.72999999999996</v>
      </c>
      <c r="N34" s="46">
        <f t="shared" si="3"/>
        <v>98.320000000000007</v>
      </c>
      <c r="O34" s="46">
        <f t="shared" si="3"/>
        <v>4.1150000000000002</v>
      </c>
    </row>
    <row r="35" spans="1:1024" s="47" customFormat="1" ht="18" customHeight="1" x14ac:dyDescent="0.35">
      <c r="A35" s="71"/>
      <c r="B35" s="44" t="s">
        <v>52</v>
      </c>
      <c r="C35" s="72"/>
      <c r="D35" s="73">
        <f t="shared" ref="D35:O35" si="4">D14+D18+D26+D34</f>
        <v>58.22999999999999</v>
      </c>
      <c r="E35" s="73">
        <f t="shared" si="4"/>
        <v>41.591999999999999</v>
      </c>
      <c r="F35" s="73">
        <f t="shared" si="4"/>
        <v>243.02999999999997</v>
      </c>
      <c r="G35" s="73">
        <f t="shared" si="4"/>
        <v>1569.1880000000001</v>
      </c>
      <c r="H35" s="73">
        <f t="shared" si="4"/>
        <v>0.8590000000000001</v>
      </c>
      <c r="I35" s="73">
        <f t="shared" si="4"/>
        <v>135.73999999999998</v>
      </c>
      <c r="J35" s="73">
        <f t="shared" si="4"/>
        <v>0.14899999999999999</v>
      </c>
      <c r="K35" s="73">
        <f t="shared" si="4"/>
        <v>13.239999999999998</v>
      </c>
      <c r="L35" s="73">
        <f t="shared" si="4"/>
        <v>706.83</v>
      </c>
      <c r="M35" s="73">
        <f t="shared" si="4"/>
        <v>1118.4100000000001</v>
      </c>
      <c r="N35" s="73">
        <f t="shared" si="4"/>
        <v>318.45999999999998</v>
      </c>
      <c r="O35" s="73">
        <f t="shared" si="4"/>
        <v>12.045000000000002</v>
      </c>
    </row>
    <row r="36" spans="1:1024" s="29" customFormat="1" ht="18" customHeight="1" x14ac:dyDescent="0.35">
      <c r="A36" s="93"/>
      <c r="B36" s="93"/>
      <c r="C36" s="93"/>
      <c r="D36" s="93"/>
      <c r="E36" s="93"/>
      <c r="F36" s="93"/>
      <c r="G36" s="93"/>
      <c r="H36" s="65"/>
    </row>
    <row r="37" spans="1:1024" s="94" customFormat="1" ht="18" customHeight="1" x14ac:dyDescent="0.3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024" s="94" customFormat="1" ht="18" customHeight="1" x14ac:dyDescent="0.35">
      <c r="A38" s="37"/>
      <c r="B38" s="37"/>
      <c r="C38" s="37"/>
      <c r="D38" s="37"/>
      <c r="E38" s="37"/>
      <c r="F38" s="37"/>
      <c r="G38" s="84"/>
    </row>
    <row r="39" spans="1:1024" s="94" customFormat="1" ht="18" customHeight="1" x14ac:dyDescent="0.35">
      <c r="A39" s="37"/>
      <c r="B39" s="37"/>
      <c r="C39" s="37"/>
      <c r="D39" s="37"/>
      <c r="E39" s="37"/>
      <c r="F39" s="37"/>
      <c r="G39" s="84"/>
    </row>
    <row r="40" spans="1:1024" s="94" customFormat="1" x14ac:dyDescent="0.35">
      <c r="A40" s="37"/>
      <c r="B40" s="37"/>
      <c r="C40" s="37"/>
      <c r="D40" s="37"/>
      <c r="E40" s="37"/>
      <c r="F40" s="37"/>
      <c r="G40" s="84"/>
    </row>
    <row r="41" spans="1:1024" s="94" customFormat="1" x14ac:dyDescent="0.35">
      <c r="A41" s="37"/>
      <c r="B41" s="37"/>
      <c r="C41" s="37"/>
      <c r="D41" s="37"/>
      <c r="E41" s="37"/>
      <c r="F41" s="37"/>
      <c r="G41" s="84"/>
    </row>
    <row r="42" spans="1:1024" s="94" customFormat="1" x14ac:dyDescent="0.35">
      <c r="A42" s="37"/>
      <c r="B42" s="37"/>
      <c r="C42" s="37"/>
      <c r="D42" s="37"/>
      <c r="E42" s="37"/>
      <c r="F42" s="37"/>
      <c r="G42" s="84"/>
    </row>
    <row r="43" spans="1:1024" s="94" customFormat="1" x14ac:dyDescent="0.35">
      <c r="A43" s="37"/>
      <c r="B43" s="37"/>
      <c r="C43" s="37"/>
      <c r="D43" s="37"/>
      <c r="E43" s="37"/>
      <c r="F43" s="37"/>
      <c r="G43" s="84"/>
    </row>
    <row r="44" spans="1:1024" s="94" customFormat="1" x14ac:dyDescent="0.35">
      <c r="A44" s="37"/>
      <c r="B44" s="37"/>
      <c r="C44" s="37"/>
      <c r="D44" s="37"/>
      <c r="E44" s="37"/>
      <c r="F44" s="37"/>
      <c r="G44" s="84"/>
    </row>
    <row r="45" spans="1:1024" s="94" customFormat="1" x14ac:dyDescent="0.35">
      <c r="A45" s="37"/>
      <c r="B45" s="37"/>
      <c r="C45" s="37"/>
      <c r="D45" s="37"/>
      <c r="E45" s="37"/>
      <c r="F45" s="37"/>
      <c r="G45" s="84"/>
    </row>
    <row r="46" spans="1:1024" s="94" customFormat="1" x14ac:dyDescent="0.35">
      <c r="A46" s="37"/>
      <c r="B46" s="37"/>
      <c r="C46" s="37"/>
      <c r="D46" s="37"/>
      <c r="E46" s="37"/>
      <c r="F46" s="37"/>
      <c r="G46" s="84"/>
    </row>
    <row r="47" spans="1:1024" s="94" customFormat="1" x14ac:dyDescent="0.35">
      <c r="A47" s="37"/>
      <c r="B47" s="37"/>
      <c r="C47" s="37"/>
      <c r="D47" s="37"/>
      <c r="E47" s="37"/>
      <c r="F47" s="37"/>
      <c r="G47" s="84"/>
    </row>
    <row r="48" spans="1:1024" s="94" customFormat="1" x14ac:dyDescent="0.35">
      <c r="A48" s="37"/>
      <c r="B48" s="37"/>
      <c r="C48" s="37"/>
      <c r="D48" s="37"/>
      <c r="E48" s="37"/>
      <c r="F48" s="37"/>
      <c r="G48" s="84"/>
    </row>
    <row r="49" spans="1:7" s="94" customFormat="1" x14ac:dyDescent="0.35">
      <c r="A49" s="37"/>
      <c r="B49" s="37"/>
      <c r="C49" s="37"/>
      <c r="D49" s="37"/>
      <c r="E49" s="37"/>
      <c r="F49" s="37"/>
      <c r="G49" s="84"/>
    </row>
    <row r="50" spans="1:7" s="94" customFormat="1" x14ac:dyDescent="0.35">
      <c r="A50" s="37"/>
      <c r="B50" s="37"/>
      <c r="C50" s="37"/>
      <c r="D50" s="37"/>
      <c r="E50" s="37"/>
      <c r="F50" s="37"/>
      <c r="G50" s="84"/>
    </row>
    <row r="51" spans="1:7" s="94" customFormat="1" x14ac:dyDescent="0.35">
      <c r="A51" s="37"/>
      <c r="B51" s="37"/>
      <c r="C51" s="37"/>
      <c r="D51" s="37"/>
      <c r="E51" s="37"/>
      <c r="F51" s="37"/>
      <c r="G51" s="84"/>
    </row>
    <row r="52" spans="1:7" s="94" customFormat="1" x14ac:dyDescent="0.35">
      <c r="A52" s="37"/>
      <c r="B52" s="37"/>
      <c r="C52" s="37"/>
      <c r="D52" s="37"/>
      <c r="E52" s="37"/>
      <c r="F52" s="37"/>
      <c r="G52" s="84"/>
    </row>
    <row r="53" spans="1:7" s="94" customFormat="1" x14ac:dyDescent="0.35">
      <c r="A53" s="37"/>
      <c r="B53" s="37"/>
      <c r="C53" s="37"/>
      <c r="D53" s="37"/>
      <c r="E53" s="37"/>
      <c r="F53" s="37"/>
      <c r="G53" s="84"/>
    </row>
    <row r="54" spans="1:7" s="94" customFormat="1" x14ac:dyDescent="0.35">
      <c r="A54" s="37"/>
      <c r="B54" s="37"/>
      <c r="C54" s="37"/>
      <c r="D54" s="37"/>
      <c r="E54" s="37"/>
      <c r="F54" s="37"/>
      <c r="G54" s="84"/>
    </row>
    <row r="55" spans="1:7" s="94" customFormat="1" x14ac:dyDescent="0.35">
      <c r="A55" s="37"/>
      <c r="B55" s="37"/>
      <c r="C55" s="37"/>
      <c r="D55" s="37"/>
      <c r="E55" s="37"/>
      <c r="F55" s="37"/>
      <c r="G55" s="84"/>
    </row>
    <row r="56" spans="1:7" s="94" customFormat="1" x14ac:dyDescent="0.35">
      <c r="A56" s="37"/>
      <c r="B56" s="37"/>
      <c r="C56" s="37"/>
      <c r="D56" s="37"/>
      <c r="E56" s="37"/>
      <c r="F56" s="37"/>
      <c r="G56" s="84"/>
    </row>
    <row r="57" spans="1:7" s="94" customFormat="1" x14ac:dyDescent="0.35">
      <c r="A57" s="37"/>
      <c r="B57" s="37"/>
      <c r="C57" s="37"/>
      <c r="D57" s="37"/>
      <c r="E57" s="37"/>
      <c r="F57" s="37"/>
      <c r="G57" s="84"/>
    </row>
    <row r="58" spans="1:7" s="94" customFormat="1" x14ac:dyDescent="0.35">
      <c r="A58" s="37"/>
      <c r="B58" s="37"/>
      <c r="C58" s="37"/>
      <c r="D58" s="37"/>
      <c r="E58" s="37"/>
      <c r="F58" s="37"/>
      <c r="G58" s="84"/>
    </row>
    <row r="59" spans="1:7" s="94" customFormat="1" x14ac:dyDescent="0.35">
      <c r="A59" s="37"/>
      <c r="B59" s="37"/>
      <c r="C59" s="37"/>
      <c r="D59" s="37"/>
      <c r="E59" s="37"/>
      <c r="F59" s="37"/>
      <c r="G59" s="84"/>
    </row>
    <row r="60" spans="1:7" s="94" customFormat="1" x14ac:dyDescent="0.35">
      <c r="A60" s="37"/>
      <c r="B60" s="37"/>
      <c r="C60" s="37"/>
      <c r="D60" s="37"/>
      <c r="E60" s="37"/>
      <c r="F60" s="37"/>
      <c r="G60" s="84"/>
    </row>
    <row r="61" spans="1:7" s="94" customFormat="1" x14ac:dyDescent="0.35">
      <c r="A61" s="37"/>
      <c r="B61" s="37"/>
      <c r="C61" s="37"/>
      <c r="D61" s="37"/>
      <c r="E61" s="37"/>
      <c r="F61" s="37"/>
      <c r="G61" s="84"/>
    </row>
    <row r="62" spans="1:7" s="94" customFormat="1" x14ac:dyDescent="0.35">
      <c r="A62" s="37"/>
      <c r="B62" s="37"/>
      <c r="C62" s="37"/>
      <c r="D62" s="37"/>
      <c r="E62" s="37"/>
      <c r="F62" s="37"/>
      <c r="G62" s="84"/>
    </row>
    <row r="63" spans="1:7" s="94" customFormat="1" x14ac:dyDescent="0.35">
      <c r="A63" s="37"/>
      <c r="B63" s="37"/>
      <c r="C63" s="37"/>
      <c r="D63" s="37"/>
      <c r="E63" s="37"/>
      <c r="F63" s="37"/>
      <c r="G63" s="84"/>
    </row>
  </sheetData>
  <mergeCells count="15">
    <mergeCell ref="A15:O15"/>
    <mergeCell ref="A19:O19"/>
    <mergeCell ref="A27:O27"/>
    <mergeCell ref="P28:R28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8" orientation="landscape" horizontalDpi="300" verticalDpi="300" r:id="rId1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55"/>
  <sheetViews>
    <sheetView view="pageBreakPreview" zoomScale="60" zoomScaleNormal="100" workbookViewId="0">
      <selection activeCell="A35" sqref="A35"/>
    </sheetView>
  </sheetViews>
  <sheetFormatPr defaultColWidth="9.1328125" defaultRowHeight="12.75" x14ac:dyDescent="0.35"/>
  <cols>
    <col min="1" max="1" width="13.46484375" customWidth="1"/>
    <col min="2" max="2" width="34.3984375" customWidth="1"/>
    <col min="3" max="3" width="8.86328125" customWidth="1"/>
    <col min="4" max="6" width="6.73046875" customWidth="1"/>
    <col min="7" max="7" width="13.3984375" style="15" customWidth="1"/>
    <col min="8" max="15" width="6.73046875" style="16" customWidth="1"/>
    <col min="16" max="1024" width="9.1328125" style="16"/>
  </cols>
  <sheetData>
    <row r="1" spans="1:1024" s="19" customFormat="1" ht="13.9" x14ac:dyDescent="0.4">
      <c r="A1" s="14" t="s">
        <v>164</v>
      </c>
      <c r="B1" s="14"/>
      <c r="C1" s="17"/>
      <c r="D1" s="18"/>
      <c r="E1" s="18"/>
      <c r="F1" s="18"/>
      <c r="G1" s="17"/>
      <c r="H1" s="18"/>
      <c r="I1" s="18"/>
      <c r="J1" s="18"/>
      <c r="K1" s="18"/>
      <c r="L1" s="18"/>
      <c r="M1" s="18"/>
      <c r="N1" s="18"/>
      <c r="O1" s="18"/>
    </row>
    <row r="2" spans="1:1024" s="19" customFormat="1" ht="13.9" x14ac:dyDescent="0.4">
      <c r="A2" s="20" t="s">
        <v>1</v>
      </c>
      <c r="B2" s="19" t="s">
        <v>125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024" s="19" customFormat="1" ht="13.9" x14ac:dyDescent="0.4">
      <c r="A3" s="13" t="s">
        <v>3</v>
      </c>
      <c r="B3" s="13"/>
      <c r="C3" s="22"/>
      <c r="G3" s="24"/>
    </row>
    <row r="4" spans="1:1024" s="19" customFormat="1" ht="13.9" x14ac:dyDescent="0.4">
      <c r="A4" s="13" t="s">
        <v>4</v>
      </c>
      <c r="B4" s="13"/>
      <c r="C4" s="13"/>
    </row>
    <row r="5" spans="1:1024" s="23" customFormat="1" ht="17.25" customHeight="1" x14ac:dyDescent="0.35">
      <c r="A5" s="12" t="s">
        <v>5</v>
      </c>
      <c r="B5" s="11" t="s">
        <v>6</v>
      </c>
      <c r="C5" s="10" t="s">
        <v>7</v>
      </c>
      <c r="D5" s="12" t="s">
        <v>8</v>
      </c>
      <c r="E5" s="12"/>
      <c r="F5" s="12"/>
      <c r="G5" s="9" t="s">
        <v>9</v>
      </c>
      <c r="H5" s="12" t="s">
        <v>10</v>
      </c>
      <c r="I5" s="12"/>
      <c r="J5" s="12"/>
      <c r="K5" s="12"/>
      <c r="L5" s="12" t="s">
        <v>11</v>
      </c>
      <c r="M5" s="12"/>
      <c r="N5" s="12"/>
      <c r="O5" s="12"/>
    </row>
    <row r="6" spans="1:1024" s="23" customFormat="1" ht="18" customHeight="1" x14ac:dyDescent="0.35">
      <c r="A6" s="12"/>
      <c r="B6" s="11"/>
      <c r="C6" s="10"/>
      <c r="D6" s="28" t="s">
        <v>12</v>
      </c>
      <c r="E6" s="28" t="s">
        <v>13</v>
      </c>
      <c r="F6" s="28" t="s">
        <v>14</v>
      </c>
      <c r="G6" s="9"/>
      <c r="H6" s="28" t="s">
        <v>15</v>
      </c>
      <c r="I6" s="28" t="s">
        <v>16</v>
      </c>
      <c r="J6" s="28" t="s">
        <v>17</v>
      </c>
      <c r="K6" s="28" t="s">
        <v>18</v>
      </c>
      <c r="L6" s="28" t="s">
        <v>19</v>
      </c>
      <c r="M6" s="28" t="s">
        <v>20</v>
      </c>
      <c r="N6" s="28" t="s">
        <v>21</v>
      </c>
      <c r="O6" s="28" t="s">
        <v>22</v>
      </c>
    </row>
    <row r="7" spans="1:1024" s="29" customFormat="1" ht="13.5" customHeight="1" x14ac:dyDescent="0.35">
      <c r="A7" s="8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024" s="29" customFormat="1" ht="13.5" customHeight="1" x14ac:dyDescent="0.35">
      <c r="A8" s="25" t="s">
        <v>165</v>
      </c>
      <c r="B8" s="40" t="s">
        <v>166</v>
      </c>
      <c r="C8" s="25">
        <v>50</v>
      </c>
      <c r="D8" s="49">
        <v>0.16</v>
      </c>
      <c r="E8" s="49">
        <v>0.17</v>
      </c>
      <c r="F8" s="49">
        <v>4.87</v>
      </c>
      <c r="G8" s="25">
        <f>D8*4+E8*9+F8*4</f>
        <v>21.65</v>
      </c>
      <c r="H8" s="49">
        <v>0.01</v>
      </c>
      <c r="I8" s="49">
        <v>2.2999999999999998</v>
      </c>
      <c r="J8" s="49">
        <v>0</v>
      </c>
      <c r="K8" s="49">
        <v>0.09</v>
      </c>
      <c r="L8" s="49">
        <v>8.26</v>
      </c>
      <c r="M8" s="49">
        <v>5.0599999999999996</v>
      </c>
      <c r="N8" s="49">
        <v>4.0999999999999996</v>
      </c>
      <c r="O8" s="49">
        <v>1.01</v>
      </c>
      <c r="P8" s="51"/>
      <c r="Q8" s="51"/>
      <c r="AMJ8" s="37"/>
    </row>
    <row r="9" spans="1:1024" s="29" customFormat="1" ht="13.5" customHeight="1" x14ac:dyDescent="0.35">
      <c r="A9" s="25" t="s">
        <v>167</v>
      </c>
      <c r="B9" s="40" t="s">
        <v>168</v>
      </c>
      <c r="C9" s="82">
        <v>150</v>
      </c>
      <c r="D9" s="63">
        <v>2.2000000000000002</v>
      </c>
      <c r="E9" s="63">
        <v>2.68</v>
      </c>
      <c r="F9" s="63">
        <v>4.6100000000000003</v>
      </c>
      <c r="G9" s="25">
        <f>D9*4+E9*9+F9*4</f>
        <v>51.36</v>
      </c>
      <c r="H9" s="63">
        <v>2.7E-2</v>
      </c>
      <c r="I9" s="63">
        <v>0.49</v>
      </c>
      <c r="J9" s="63">
        <v>0.02</v>
      </c>
      <c r="K9" s="63">
        <v>0.01</v>
      </c>
      <c r="L9" s="63">
        <v>95.7</v>
      </c>
      <c r="M9" s="63">
        <v>68.2</v>
      </c>
      <c r="N9" s="63">
        <v>10.6</v>
      </c>
      <c r="O9" s="63">
        <v>0.09</v>
      </c>
    </row>
    <row r="10" spans="1:1024" s="23" customFormat="1" ht="18" customHeight="1" x14ac:dyDescent="0.35">
      <c r="A10" s="25">
        <v>15</v>
      </c>
      <c r="B10" s="38" t="s">
        <v>116</v>
      </c>
      <c r="C10" s="27" t="s">
        <v>117</v>
      </c>
      <c r="D10" s="28">
        <v>3.48</v>
      </c>
      <c r="E10" s="28">
        <v>4.43</v>
      </c>
      <c r="F10" s="28">
        <v>0</v>
      </c>
      <c r="G10" s="25">
        <v>54</v>
      </c>
      <c r="H10" s="39">
        <v>0</v>
      </c>
      <c r="I10" s="39">
        <v>0.1</v>
      </c>
      <c r="J10" s="39">
        <v>0.03</v>
      </c>
      <c r="K10" s="39">
        <v>0.03</v>
      </c>
      <c r="L10" s="39">
        <v>132</v>
      </c>
      <c r="M10" s="39">
        <v>75</v>
      </c>
      <c r="N10" s="39">
        <v>5.25</v>
      </c>
      <c r="O10" s="39">
        <v>0.15</v>
      </c>
      <c r="P10" s="36"/>
      <c r="AMJ10" s="37"/>
    </row>
    <row r="11" spans="1:1024" s="23" customFormat="1" ht="18" customHeight="1" x14ac:dyDescent="0.35">
      <c r="A11" s="25">
        <v>14</v>
      </c>
      <c r="B11" s="40" t="s">
        <v>61</v>
      </c>
      <c r="C11" s="25">
        <v>10</v>
      </c>
      <c r="D11" s="25">
        <v>0.08</v>
      </c>
      <c r="E11" s="25">
        <v>7.2</v>
      </c>
      <c r="F11" s="25">
        <v>0.1</v>
      </c>
      <c r="G11" s="25">
        <v>66</v>
      </c>
      <c r="H11" s="39">
        <v>0</v>
      </c>
      <c r="I11" s="39">
        <v>0</v>
      </c>
      <c r="J11" s="39">
        <v>0.04</v>
      </c>
      <c r="K11" s="39">
        <v>0.1</v>
      </c>
      <c r="L11" s="39">
        <v>2.4</v>
      </c>
      <c r="M11" s="39">
        <v>3</v>
      </c>
      <c r="N11" s="39">
        <v>0</v>
      </c>
      <c r="O11" s="39">
        <v>0.02</v>
      </c>
      <c r="P11" s="36"/>
      <c r="AMJ11" s="37"/>
    </row>
    <row r="12" spans="1:1024" s="29" customFormat="1" ht="12.7" customHeight="1" x14ac:dyDescent="0.35">
      <c r="A12" s="25" t="s">
        <v>84</v>
      </c>
      <c r="B12" s="62" t="s">
        <v>85</v>
      </c>
      <c r="C12" s="82">
        <v>180</v>
      </c>
      <c r="D12" s="63">
        <v>2.76</v>
      </c>
      <c r="E12" s="63">
        <v>2.41</v>
      </c>
      <c r="F12" s="63">
        <v>14.35</v>
      </c>
      <c r="G12" s="91">
        <f>D12*4+E12*9+F12*4</f>
        <v>90.13</v>
      </c>
      <c r="H12" s="63">
        <v>0.04</v>
      </c>
      <c r="I12" s="63">
        <v>1.1599999999999999</v>
      </c>
      <c r="J12" s="92">
        <v>1.2E-2</v>
      </c>
      <c r="K12" s="63">
        <v>0</v>
      </c>
      <c r="L12" s="63">
        <v>113.2</v>
      </c>
      <c r="M12" s="63">
        <v>81</v>
      </c>
      <c r="N12" s="63">
        <v>12.6</v>
      </c>
      <c r="O12" s="63">
        <v>0.12</v>
      </c>
    </row>
    <row r="13" spans="1:1024" s="41" customFormat="1" ht="18.2" customHeight="1" x14ac:dyDescent="0.35">
      <c r="A13" s="25" t="s">
        <v>30</v>
      </c>
      <c r="B13" s="40" t="s">
        <v>31</v>
      </c>
      <c r="C13" s="25">
        <v>25</v>
      </c>
      <c r="D13" s="25">
        <v>1.85</v>
      </c>
      <c r="E13" s="25">
        <v>0.2</v>
      </c>
      <c r="F13" s="25">
        <v>12</v>
      </c>
      <c r="G13" s="32">
        <v>53.5</v>
      </c>
      <c r="H13" s="39">
        <v>0.05</v>
      </c>
      <c r="I13" s="39">
        <f>-J13</f>
        <v>0</v>
      </c>
      <c r="J13" s="39">
        <v>0</v>
      </c>
      <c r="K13" s="39">
        <v>0.65</v>
      </c>
      <c r="L13" s="39">
        <v>11.5</v>
      </c>
      <c r="M13" s="39">
        <v>43.5</v>
      </c>
      <c r="N13" s="39">
        <v>16.5</v>
      </c>
      <c r="O13" s="39">
        <v>0.55000000000000004</v>
      </c>
      <c r="AMJ13" s="42"/>
    </row>
    <row r="14" spans="1:1024" s="47" customFormat="1" ht="18" customHeight="1" x14ac:dyDescent="0.35">
      <c r="A14" s="43"/>
      <c r="B14" s="44" t="s">
        <v>32</v>
      </c>
      <c r="C14" s="45">
        <f t="shared" ref="C14:O14" si="0">C13+C12+C10+C9+C8+C11</f>
        <v>430</v>
      </c>
      <c r="D14" s="46">
        <f t="shared" si="0"/>
        <v>10.53</v>
      </c>
      <c r="E14" s="46">
        <f t="shared" si="0"/>
        <v>17.09</v>
      </c>
      <c r="F14" s="46">
        <f t="shared" si="0"/>
        <v>35.93</v>
      </c>
      <c r="G14" s="46">
        <f t="shared" si="0"/>
        <v>336.64</v>
      </c>
      <c r="H14" s="46">
        <f t="shared" si="0"/>
        <v>0.127</v>
      </c>
      <c r="I14" s="46">
        <f t="shared" si="0"/>
        <v>4.05</v>
      </c>
      <c r="J14" s="46">
        <f t="shared" si="0"/>
        <v>0.10200000000000001</v>
      </c>
      <c r="K14" s="46">
        <f t="shared" si="0"/>
        <v>0.88</v>
      </c>
      <c r="L14" s="46">
        <f t="shared" si="0"/>
        <v>363.05999999999995</v>
      </c>
      <c r="M14" s="46">
        <f t="shared" si="0"/>
        <v>275.76</v>
      </c>
      <c r="N14" s="46">
        <f t="shared" si="0"/>
        <v>49.050000000000004</v>
      </c>
      <c r="O14" s="46">
        <f t="shared" si="0"/>
        <v>1.94</v>
      </c>
    </row>
    <row r="15" spans="1:1024" s="29" customFormat="1" ht="13.5" customHeight="1" x14ac:dyDescent="0.35">
      <c r="A15" s="7" t="s">
        <v>33</v>
      </c>
      <c r="B15" s="7"/>
      <c r="C15" s="7"/>
      <c r="D15" s="7"/>
      <c r="E15" s="7"/>
      <c r="F15" s="7"/>
      <c r="G15" s="7">
        <f>SUM(G14:G14)</f>
        <v>336.64</v>
      </c>
      <c r="H15" s="7"/>
      <c r="I15" s="7"/>
      <c r="J15" s="7"/>
      <c r="K15" s="7"/>
      <c r="L15" s="7"/>
      <c r="M15" s="7"/>
      <c r="N15" s="7"/>
      <c r="O15" s="7"/>
    </row>
    <row r="16" spans="1:1024" s="59" customFormat="1" ht="23.85" customHeight="1" x14ac:dyDescent="0.35">
      <c r="A16" s="33">
        <v>386</v>
      </c>
      <c r="B16" s="80" t="s">
        <v>86</v>
      </c>
      <c r="C16" s="33">
        <v>180</v>
      </c>
      <c r="D16" s="32">
        <v>5.22</v>
      </c>
      <c r="E16" s="32">
        <v>4.5</v>
      </c>
      <c r="F16" s="32">
        <v>7.56</v>
      </c>
      <c r="G16" s="79">
        <f>D16*4+E16*9+F16*4</f>
        <v>91.61999999999999</v>
      </c>
      <c r="H16" s="32">
        <v>0.04</v>
      </c>
      <c r="I16" s="32">
        <v>0.54</v>
      </c>
      <c r="J16" s="32">
        <v>0.04</v>
      </c>
      <c r="K16" s="32">
        <v>0</v>
      </c>
      <c r="L16" s="32">
        <v>223.2</v>
      </c>
      <c r="M16" s="32">
        <v>165.6</v>
      </c>
      <c r="N16" s="32">
        <v>25.2</v>
      </c>
      <c r="O16" s="32">
        <v>0.18</v>
      </c>
      <c r="AMJ16" s="37"/>
    </row>
    <row r="17" spans="1:1024" s="29" customFormat="1" ht="13.5" customHeight="1" x14ac:dyDescent="0.35">
      <c r="A17" s="25"/>
      <c r="B17" s="44" t="s">
        <v>36</v>
      </c>
      <c r="C17" s="45">
        <f t="shared" ref="C17:O17" si="1">SUM(C16:C16)</f>
        <v>180</v>
      </c>
      <c r="D17" s="52">
        <f t="shared" si="1"/>
        <v>5.22</v>
      </c>
      <c r="E17" s="52">
        <f t="shared" si="1"/>
        <v>4.5</v>
      </c>
      <c r="F17" s="52">
        <f t="shared" si="1"/>
        <v>7.56</v>
      </c>
      <c r="G17" s="52">
        <f t="shared" si="1"/>
        <v>91.61999999999999</v>
      </c>
      <c r="H17" s="52">
        <f t="shared" si="1"/>
        <v>0.04</v>
      </c>
      <c r="I17" s="52">
        <f t="shared" si="1"/>
        <v>0.54</v>
      </c>
      <c r="J17" s="52">
        <f t="shared" si="1"/>
        <v>0.04</v>
      </c>
      <c r="K17" s="52">
        <f t="shared" si="1"/>
        <v>0</v>
      </c>
      <c r="L17" s="52">
        <f t="shared" si="1"/>
        <v>223.2</v>
      </c>
      <c r="M17" s="52">
        <f t="shared" si="1"/>
        <v>165.6</v>
      </c>
      <c r="N17" s="52">
        <f t="shared" si="1"/>
        <v>25.2</v>
      </c>
      <c r="O17" s="52">
        <f t="shared" si="1"/>
        <v>0.18</v>
      </c>
    </row>
    <row r="18" spans="1:1024" s="29" customFormat="1" ht="13.5" customHeight="1" x14ac:dyDescent="0.35">
      <c r="A18" s="7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024" s="29" customFormat="1" ht="15" customHeight="1" x14ac:dyDescent="0.35">
      <c r="A19" s="95" t="s">
        <v>98</v>
      </c>
      <c r="B19" s="96" t="s">
        <v>99</v>
      </c>
      <c r="C19" s="95">
        <v>50</v>
      </c>
      <c r="D19" s="97">
        <v>0.6</v>
      </c>
      <c r="E19" s="97">
        <v>3.5</v>
      </c>
      <c r="F19" s="97">
        <v>3.7</v>
      </c>
      <c r="G19" s="98">
        <v>48.5</v>
      </c>
      <c r="H19" s="28">
        <v>7.0000000000000001E-3</v>
      </c>
      <c r="I19" s="28">
        <v>3.5</v>
      </c>
      <c r="J19" s="28">
        <v>0</v>
      </c>
      <c r="K19" s="28">
        <v>1.55</v>
      </c>
      <c r="L19" s="28">
        <v>20.5</v>
      </c>
      <c r="M19" s="99">
        <v>18.5</v>
      </c>
      <c r="N19" s="99">
        <v>7.5</v>
      </c>
      <c r="O19" s="99">
        <v>0.35</v>
      </c>
      <c r="P19" s="51"/>
      <c r="AMJ19" s="37"/>
    </row>
    <row r="20" spans="1:1024" s="29" customFormat="1" ht="15" customHeight="1" x14ac:dyDescent="0.35">
      <c r="A20" s="25">
        <v>81</v>
      </c>
      <c r="B20" s="60" t="s">
        <v>169</v>
      </c>
      <c r="C20" s="61">
        <v>180</v>
      </c>
      <c r="D20" s="32">
        <v>1.1000000000000001</v>
      </c>
      <c r="E20" s="32">
        <v>4.54</v>
      </c>
      <c r="F20" s="32">
        <v>6.2</v>
      </c>
      <c r="G20" s="79">
        <f>D20*4+E20*9+F20*4</f>
        <v>70.06</v>
      </c>
      <c r="H20" s="32">
        <v>2.4E-2</v>
      </c>
      <c r="I20" s="32">
        <v>7.86</v>
      </c>
      <c r="J20" s="32">
        <v>0</v>
      </c>
      <c r="K20" s="32">
        <v>1.7</v>
      </c>
      <c r="L20" s="32">
        <v>37.81</v>
      </c>
      <c r="M20" s="32">
        <v>33.19</v>
      </c>
      <c r="N20" s="32">
        <v>16.64</v>
      </c>
      <c r="O20" s="32">
        <v>0.79</v>
      </c>
      <c r="P20" s="51"/>
      <c r="AMJ20" s="37"/>
    </row>
    <row r="21" spans="1:1024" s="29" customFormat="1" ht="18" customHeight="1" x14ac:dyDescent="0.35">
      <c r="A21" s="25">
        <v>260</v>
      </c>
      <c r="B21" s="62" t="s">
        <v>170</v>
      </c>
      <c r="C21" s="25">
        <v>70</v>
      </c>
      <c r="D21" s="25">
        <v>8.98</v>
      </c>
      <c r="E21" s="25">
        <v>7.23</v>
      </c>
      <c r="F21" s="25">
        <v>2.31</v>
      </c>
      <c r="G21" s="79">
        <f>D21*4+E21*9+F21*4</f>
        <v>110.23</v>
      </c>
      <c r="H21" s="92">
        <v>0.02</v>
      </c>
      <c r="I21" s="63">
        <v>0.64</v>
      </c>
      <c r="J21" s="63">
        <v>0</v>
      </c>
      <c r="K21" s="63">
        <v>1.83</v>
      </c>
      <c r="L21" s="63">
        <v>15.27</v>
      </c>
      <c r="M21" s="63">
        <v>107.91</v>
      </c>
      <c r="N21" s="63">
        <v>15.42</v>
      </c>
      <c r="O21" s="63">
        <v>2.13</v>
      </c>
    </row>
    <row r="22" spans="1:1024" s="59" customFormat="1" ht="17.95" customHeight="1" x14ac:dyDescent="0.35">
      <c r="A22" s="25">
        <v>203</v>
      </c>
      <c r="B22" s="40" t="s">
        <v>171</v>
      </c>
      <c r="C22" s="82">
        <v>150</v>
      </c>
      <c r="D22" s="63">
        <v>5.46</v>
      </c>
      <c r="E22" s="63">
        <v>5.55</v>
      </c>
      <c r="F22" s="63">
        <v>30.52</v>
      </c>
      <c r="G22" s="25">
        <f>D22*4+E22*9+F22*4</f>
        <v>193.87</v>
      </c>
      <c r="H22" s="63">
        <v>0.03</v>
      </c>
      <c r="I22" s="63">
        <v>0</v>
      </c>
      <c r="J22" s="63">
        <v>0.03</v>
      </c>
      <c r="K22" s="63">
        <v>0.8</v>
      </c>
      <c r="L22" s="63">
        <v>12.15</v>
      </c>
      <c r="M22" s="63">
        <v>37.57</v>
      </c>
      <c r="N22" s="63">
        <v>8.09</v>
      </c>
      <c r="O22" s="63">
        <v>0.8</v>
      </c>
    </row>
    <row r="23" spans="1:1024" s="29" customFormat="1" ht="20.100000000000001" customHeight="1" x14ac:dyDescent="0.35">
      <c r="A23" s="25" t="s">
        <v>70</v>
      </c>
      <c r="B23" s="40" t="s">
        <v>92</v>
      </c>
      <c r="C23" s="25">
        <v>180</v>
      </c>
      <c r="D23" s="25">
        <v>0.14000000000000001</v>
      </c>
      <c r="E23" s="25">
        <v>0.14000000000000001</v>
      </c>
      <c r="F23" s="25">
        <v>25.09</v>
      </c>
      <c r="G23" s="79">
        <f>D23*4+E23*9+F23*4</f>
        <v>102.18</v>
      </c>
      <c r="H23" s="61">
        <v>0.02</v>
      </c>
      <c r="I23" s="61">
        <v>4.8600000000000003</v>
      </c>
      <c r="J23" s="61">
        <v>0</v>
      </c>
      <c r="K23" s="61">
        <v>0</v>
      </c>
      <c r="L23" s="61">
        <v>10.8</v>
      </c>
      <c r="M23" s="61">
        <v>3.6</v>
      </c>
      <c r="N23" s="61">
        <v>3.6</v>
      </c>
      <c r="O23" s="61">
        <v>0.72</v>
      </c>
      <c r="P23" s="51"/>
      <c r="Q23" s="51"/>
      <c r="AMJ23" s="37"/>
    </row>
    <row r="24" spans="1:1024" s="41" customFormat="1" ht="18.2" customHeight="1" x14ac:dyDescent="0.35">
      <c r="A24" s="25" t="s">
        <v>30</v>
      </c>
      <c r="B24" s="40" t="s">
        <v>31</v>
      </c>
      <c r="C24" s="25">
        <v>25</v>
      </c>
      <c r="D24" s="25">
        <v>1.85</v>
      </c>
      <c r="E24" s="25">
        <v>0.2</v>
      </c>
      <c r="F24" s="25">
        <v>12</v>
      </c>
      <c r="G24" s="32">
        <v>53.5</v>
      </c>
      <c r="H24" s="39">
        <v>0.05</v>
      </c>
      <c r="I24" s="39">
        <f>-J24</f>
        <v>0</v>
      </c>
      <c r="J24" s="39">
        <v>0</v>
      </c>
      <c r="K24" s="39">
        <v>0.65</v>
      </c>
      <c r="L24" s="39">
        <v>11.5</v>
      </c>
      <c r="M24" s="39">
        <v>43.5</v>
      </c>
      <c r="N24" s="39">
        <v>16.5</v>
      </c>
      <c r="O24" s="39">
        <v>0.55000000000000004</v>
      </c>
      <c r="AMJ24" s="42"/>
    </row>
    <row r="25" spans="1:1024" s="59" customFormat="1" ht="20.100000000000001" customHeight="1" x14ac:dyDescent="0.35">
      <c r="A25" s="33" t="s">
        <v>30</v>
      </c>
      <c r="B25" s="66" t="s">
        <v>46</v>
      </c>
      <c r="C25" s="33">
        <v>35</v>
      </c>
      <c r="D25" s="32">
        <v>1.96</v>
      </c>
      <c r="E25" s="32">
        <v>0.39</v>
      </c>
      <c r="F25" s="32">
        <v>17.29</v>
      </c>
      <c r="G25" s="32">
        <v>80.459999999999994</v>
      </c>
      <c r="H25" s="32">
        <v>3.5000000000000003E-2</v>
      </c>
      <c r="I25" s="32">
        <v>0</v>
      </c>
      <c r="J25" s="32">
        <v>0</v>
      </c>
      <c r="K25" s="32">
        <v>0.31</v>
      </c>
      <c r="L25" s="32">
        <v>8.0500000000000007</v>
      </c>
      <c r="M25" s="32">
        <v>37.1</v>
      </c>
      <c r="N25" s="32">
        <v>8.75</v>
      </c>
      <c r="O25" s="32">
        <v>1.08</v>
      </c>
      <c r="P25" s="58"/>
      <c r="AMJ25" s="37"/>
    </row>
    <row r="26" spans="1:1024" s="47" customFormat="1" ht="18" customHeight="1" x14ac:dyDescent="0.35">
      <c r="A26" s="43"/>
      <c r="B26" s="44" t="s">
        <v>47</v>
      </c>
      <c r="C26" s="45">
        <f t="shared" ref="C26:O26" si="2">C25+C24+C23+C22+C21+C20+C19</f>
        <v>690</v>
      </c>
      <c r="D26" s="46">
        <f t="shared" si="2"/>
        <v>20.090000000000003</v>
      </c>
      <c r="E26" s="46">
        <f t="shared" si="2"/>
        <v>21.55</v>
      </c>
      <c r="F26" s="46">
        <f t="shared" si="2"/>
        <v>97.11</v>
      </c>
      <c r="G26" s="46">
        <f t="shared" si="2"/>
        <v>658.8</v>
      </c>
      <c r="H26" s="46">
        <f t="shared" si="2"/>
        <v>0.186</v>
      </c>
      <c r="I26" s="46">
        <f t="shared" si="2"/>
        <v>16.86</v>
      </c>
      <c r="J26" s="46">
        <f t="shared" si="2"/>
        <v>0.03</v>
      </c>
      <c r="K26" s="46">
        <f t="shared" si="2"/>
        <v>6.84</v>
      </c>
      <c r="L26" s="46">
        <f t="shared" si="2"/>
        <v>116.08</v>
      </c>
      <c r="M26" s="46">
        <f t="shared" si="2"/>
        <v>281.37</v>
      </c>
      <c r="N26" s="46">
        <f t="shared" si="2"/>
        <v>76.5</v>
      </c>
      <c r="O26" s="46">
        <f t="shared" si="2"/>
        <v>6.42</v>
      </c>
    </row>
    <row r="27" spans="1:1024" s="29" customFormat="1" ht="13.5" customHeight="1" x14ac:dyDescent="0.35">
      <c r="A27" s="7" t="s">
        <v>48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024" s="29" customFormat="1" ht="23.85" customHeight="1" x14ac:dyDescent="0.35">
      <c r="A28" s="25" t="s">
        <v>172</v>
      </c>
      <c r="B28" s="40" t="s">
        <v>173</v>
      </c>
      <c r="C28" s="82">
        <v>170</v>
      </c>
      <c r="D28" s="63">
        <v>14.7</v>
      </c>
      <c r="E28" s="63">
        <v>16.8</v>
      </c>
      <c r="F28" s="63">
        <v>31.9</v>
      </c>
      <c r="G28" s="63">
        <f>D28*4+E28*9+F28*4</f>
        <v>337.6</v>
      </c>
      <c r="H28" s="63">
        <v>0.1</v>
      </c>
      <c r="I28" s="63">
        <v>1.36</v>
      </c>
      <c r="J28" s="63">
        <v>0.1</v>
      </c>
      <c r="K28" s="63">
        <v>2.68</v>
      </c>
      <c r="L28" s="63">
        <v>291.57</v>
      </c>
      <c r="M28" s="63">
        <v>298.86</v>
      </c>
      <c r="N28" s="63">
        <v>45.82</v>
      </c>
      <c r="O28" s="63">
        <v>1.1299999999999999</v>
      </c>
    </row>
    <row r="29" spans="1:1024" s="29" customFormat="1" ht="17.95" customHeight="1" x14ac:dyDescent="0.35">
      <c r="A29" s="25" t="s">
        <v>102</v>
      </c>
      <c r="B29" s="62" t="s">
        <v>103</v>
      </c>
      <c r="C29" s="82">
        <v>180</v>
      </c>
      <c r="D29" s="63">
        <v>1.3</v>
      </c>
      <c r="E29" s="63">
        <v>1.21</v>
      </c>
      <c r="F29" s="63">
        <v>8.33</v>
      </c>
      <c r="G29" s="63">
        <f>D29*4+E29*9+F29*4</f>
        <v>49.41</v>
      </c>
      <c r="H29" s="63">
        <v>0.04</v>
      </c>
      <c r="I29" s="63">
        <v>1.19</v>
      </c>
      <c r="J29" s="92">
        <v>8.0000000000000002E-3</v>
      </c>
      <c r="K29" s="63">
        <v>0</v>
      </c>
      <c r="L29" s="63">
        <v>113.94</v>
      </c>
      <c r="M29" s="63">
        <v>83.52</v>
      </c>
      <c r="N29" s="63">
        <v>13.86</v>
      </c>
      <c r="O29" s="63">
        <v>0.37</v>
      </c>
    </row>
    <row r="30" spans="1:1024" s="29" customFormat="1" ht="15" customHeight="1" x14ac:dyDescent="0.35">
      <c r="A30" s="61" t="s">
        <v>30</v>
      </c>
      <c r="B30" s="89" t="s">
        <v>79</v>
      </c>
      <c r="C30" s="33">
        <v>20</v>
      </c>
      <c r="D30" s="32">
        <v>1.5</v>
      </c>
      <c r="E30" s="32">
        <v>1.96</v>
      </c>
      <c r="F30" s="32">
        <v>14.88</v>
      </c>
      <c r="G30" s="32">
        <v>83.4</v>
      </c>
      <c r="H30" s="32">
        <v>0.02</v>
      </c>
      <c r="I30" s="32">
        <v>0</v>
      </c>
      <c r="J30" s="32">
        <v>0</v>
      </c>
      <c r="K30" s="32">
        <v>0.7</v>
      </c>
      <c r="L30" s="32">
        <v>5.8</v>
      </c>
      <c r="M30" s="32">
        <v>18</v>
      </c>
      <c r="N30" s="32">
        <v>4</v>
      </c>
      <c r="O30" s="32">
        <v>0.42</v>
      </c>
      <c r="AMJ30" s="37"/>
    </row>
    <row r="31" spans="1:1024" s="29" customFormat="1" ht="15" customHeight="1" x14ac:dyDescent="0.35">
      <c r="A31" s="61" t="s">
        <v>64</v>
      </c>
      <c r="B31" s="80" t="s">
        <v>65</v>
      </c>
      <c r="C31" s="33">
        <v>100</v>
      </c>
      <c r="D31" s="25">
        <v>0.4</v>
      </c>
      <c r="E31" s="25">
        <v>0.31</v>
      </c>
      <c r="F31" s="25">
        <v>10.31</v>
      </c>
      <c r="G31" s="32">
        <v>45.5</v>
      </c>
      <c r="H31" s="25">
        <v>2.5999999999999999E-2</v>
      </c>
      <c r="I31" s="25">
        <v>5</v>
      </c>
      <c r="J31" s="25">
        <v>0</v>
      </c>
      <c r="K31" s="25">
        <v>0.4</v>
      </c>
      <c r="L31" s="25">
        <v>19</v>
      </c>
      <c r="M31" s="25">
        <v>16</v>
      </c>
      <c r="N31" s="25">
        <v>12</v>
      </c>
      <c r="O31" s="25">
        <v>2.2999999999999998</v>
      </c>
      <c r="AMJ31" s="37"/>
    </row>
    <row r="32" spans="1:1024" s="41" customFormat="1" ht="18.2" customHeight="1" x14ac:dyDescent="0.35">
      <c r="A32" s="25" t="s">
        <v>30</v>
      </c>
      <c r="B32" s="40" t="s">
        <v>31</v>
      </c>
      <c r="C32" s="25">
        <v>25</v>
      </c>
      <c r="D32" s="25">
        <v>1.85</v>
      </c>
      <c r="E32" s="25">
        <v>0.2</v>
      </c>
      <c r="F32" s="25">
        <v>12</v>
      </c>
      <c r="G32" s="32">
        <v>53.5</v>
      </c>
      <c r="H32" s="39">
        <v>0.05</v>
      </c>
      <c r="I32" s="39">
        <f>-J32</f>
        <v>0</v>
      </c>
      <c r="J32" s="39">
        <v>0</v>
      </c>
      <c r="K32" s="39">
        <v>0.65</v>
      </c>
      <c r="L32" s="39">
        <v>11.5</v>
      </c>
      <c r="M32" s="39">
        <v>43.5</v>
      </c>
      <c r="N32" s="39">
        <v>16.5</v>
      </c>
      <c r="O32" s="39">
        <v>0.55000000000000004</v>
      </c>
      <c r="AMJ32" s="42"/>
    </row>
    <row r="33" spans="1:15" s="29" customFormat="1" ht="13.5" customHeight="1" x14ac:dyDescent="0.35">
      <c r="A33" s="25"/>
      <c r="B33" s="44" t="s">
        <v>51</v>
      </c>
      <c r="C33" s="45">
        <f t="shared" ref="C33:O33" si="3">C32+C31+C30+C29+C28</f>
        <v>495</v>
      </c>
      <c r="D33" s="46">
        <f t="shared" si="3"/>
        <v>19.75</v>
      </c>
      <c r="E33" s="46">
        <f t="shared" si="3"/>
        <v>20.48</v>
      </c>
      <c r="F33" s="46">
        <f t="shared" si="3"/>
        <v>77.42</v>
      </c>
      <c r="G33" s="46">
        <f t="shared" si="3"/>
        <v>569.41000000000008</v>
      </c>
      <c r="H33" s="46">
        <f t="shared" si="3"/>
        <v>0.23600000000000002</v>
      </c>
      <c r="I33" s="46">
        <f t="shared" si="3"/>
        <v>7.55</v>
      </c>
      <c r="J33" s="46">
        <f t="shared" si="3"/>
        <v>0.10800000000000001</v>
      </c>
      <c r="K33" s="46">
        <f t="shared" si="3"/>
        <v>4.43</v>
      </c>
      <c r="L33" s="46">
        <f t="shared" si="3"/>
        <v>441.81</v>
      </c>
      <c r="M33" s="46">
        <f t="shared" si="3"/>
        <v>459.88</v>
      </c>
      <c r="N33" s="46">
        <f t="shared" si="3"/>
        <v>92.18</v>
      </c>
      <c r="O33" s="46">
        <f t="shared" si="3"/>
        <v>4.7699999999999996</v>
      </c>
    </row>
    <row r="34" spans="1:15" s="47" customFormat="1" ht="18" customHeight="1" x14ac:dyDescent="0.35">
      <c r="A34" s="71"/>
      <c r="B34" s="44" t="s">
        <v>52</v>
      </c>
      <c r="C34" s="72"/>
      <c r="D34" s="73">
        <f t="shared" ref="D34:O34" si="4">D14+D17+D26+D33</f>
        <v>55.59</v>
      </c>
      <c r="E34" s="73">
        <f t="shared" si="4"/>
        <v>63.620000000000005</v>
      </c>
      <c r="F34" s="73">
        <f t="shared" si="4"/>
        <v>218.01999999999998</v>
      </c>
      <c r="G34" s="73">
        <f t="shared" si="4"/>
        <v>1656.47</v>
      </c>
      <c r="H34" s="73">
        <f t="shared" si="4"/>
        <v>0.58899999999999997</v>
      </c>
      <c r="I34" s="73">
        <f t="shared" si="4"/>
        <v>29</v>
      </c>
      <c r="J34" s="73">
        <f t="shared" si="4"/>
        <v>0.28000000000000003</v>
      </c>
      <c r="K34" s="73">
        <f t="shared" si="4"/>
        <v>12.149999999999999</v>
      </c>
      <c r="L34" s="73">
        <f t="shared" si="4"/>
        <v>1144.1500000000001</v>
      </c>
      <c r="M34" s="73">
        <f t="shared" si="4"/>
        <v>1182.6100000000001</v>
      </c>
      <c r="N34" s="73">
        <f t="shared" si="4"/>
        <v>242.93</v>
      </c>
      <c r="O34" s="73">
        <f t="shared" si="4"/>
        <v>13.309999999999999</v>
      </c>
    </row>
    <row r="35" spans="1:15" s="29" customFormat="1" ht="18" customHeight="1" x14ac:dyDescent="0.35">
      <c r="A35" s="93"/>
      <c r="B35" s="93"/>
      <c r="C35" s="93"/>
      <c r="D35" s="93"/>
      <c r="E35" s="93"/>
      <c r="F35" s="93"/>
      <c r="G35" s="93"/>
      <c r="H35" s="65"/>
    </row>
    <row r="36" spans="1:15" s="94" customFormat="1" ht="18" customHeight="1" x14ac:dyDescent="0.3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s="94" customFormat="1" ht="18" customHeight="1" x14ac:dyDescent="0.3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s="94" customFormat="1" ht="18" customHeight="1" x14ac:dyDescent="0.35">
      <c r="A38" s="37"/>
      <c r="B38" s="37"/>
      <c r="C38" s="37"/>
      <c r="D38" s="37"/>
      <c r="E38" s="37"/>
      <c r="F38" s="37"/>
      <c r="G38" s="84"/>
    </row>
    <row r="39" spans="1:15" s="94" customFormat="1" ht="18" customHeight="1" x14ac:dyDescent="0.35">
      <c r="A39" s="37"/>
      <c r="B39" s="37"/>
      <c r="C39" s="37"/>
      <c r="D39" s="37"/>
      <c r="E39" s="37"/>
      <c r="F39" s="37"/>
      <c r="G39" s="84"/>
    </row>
    <row r="40" spans="1:15" s="94" customFormat="1" ht="18" customHeight="1" x14ac:dyDescent="0.35">
      <c r="A40" s="37"/>
      <c r="B40" s="37"/>
      <c r="C40" s="37"/>
      <c r="D40" s="37"/>
      <c r="E40" s="37"/>
      <c r="F40" s="37"/>
      <c r="G40" s="84"/>
    </row>
    <row r="41" spans="1:15" s="94" customFormat="1" ht="12.75" customHeight="1" x14ac:dyDescent="0.35">
      <c r="A41" s="37"/>
      <c r="B41" s="37"/>
      <c r="C41" s="37"/>
      <c r="D41" s="37"/>
      <c r="E41" s="37"/>
      <c r="F41" s="37"/>
      <c r="G41" s="84"/>
    </row>
    <row r="42" spans="1:15" s="94" customFormat="1" x14ac:dyDescent="0.35">
      <c r="A42" s="37"/>
      <c r="B42" s="37"/>
      <c r="C42" s="37"/>
      <c r="D42" s="37"/>
      <c r="E42" s="37"/>
      <c r="F42" s="37"/>
      <c r="G42" s="84"/>
    </row>
    <row r="43" spans="1:15" s="94" customFormat="1" x14ac:dyDescent="0.35">
      <c r="A43" s="37"/>
      <c r="B43" s="37"/>
      <c r="C43" s="37"/>
      <c r="D43" s="37"/>
      <c r="E43" s="37"/>
      <c r="F43" s="37"/>
      <c r="G43" s="84"/>
    </row>
    <row r="44" spans="1:15" s="94" customFormat="1" x14ac:dyDescent="0.35">
      <c r="A44" s="37"/>
      <c r="B44" s="37"/>
      <c r="C44" s="37"/>
      <c r="D44" s="37"/>
      <c r="E44" s="37"/>
      <c r="F44" s="37"/>
      <c r="G44" s="84"/>
    </row>
    <row r="45" spans="1:15" s="94" customFormat="1" x14ac:dyDescent="0.35">
      <c r="A45" s="37"/>
      <c r="B45" s="37"/>
      <c r="C45" s="37"/>
      <c r="D45" s="37"/>
      <c r="E45" s="37"/>
      <c r="F45" s="37"/>
      <c r="G45" s="84"/>
    </row>
    <row r="46" spans="1:15" s="94" customFormat="1" x14ac:dyDescent="0.35">
      <c r="A46" s="37"/>
      <c r="B46" s="37"/>
      <c r="C46" s="37"/>
      <c r="D46" s="37"/>
      <c r="E46" s="37"/>
      <c r="F46" s="37"/>
      <c r="G46" s="84"/>
    </row>
    <row r="47" spans="1:15" s="94" customFormat="1" x14ac:dyDescent="0.35">
      <c r="A47" s="37"/>
      <c r="B47" s="37"/>
      <c r="C47" s="37"/>
      <c r="D47" s="37"/>
      <c r="E47" s="37"/>
      <c r="F47" s="37"/>
      <c r="G47" s="84"/>
    </row>
    <row r="48" spans="1:15" s="94" customFormat="1" x14ac:dyDescent="0.35">
      <c r="A48" s="37"/>
      <c r="B48" s="37"/>
      <c r="C48" s="37"/>
      <c r="D48" s="37"/>
      <c r="E48" s="37"/>
      <c r="F48" s="37"/>
      <c r="G48" s="84"/>
    </row>
    <row r="49" spans="1:7" s="94" customFormat="1" x14ac:dyDescent="0.35">
      <c r="A49" s="37"/>
      <c r="B49" s="37"/>
      <c r="C49" s="37"/>
      <c r="D49" s="37"/>
      <c r="E49" s="37"/>
      <c r="F49" s="37"/>
      <c r="G49" s="84"/>
    </row>
    <row r="50" spans="1:7" s="94" customFormat="1" x14ac:dyDescent="0.35">
      <c r="A50" s="37"/>
      <c r="B50" s="37"/>
      <c r="C50" s="37"/>
      <c r="D50" s="37"/>
      <c r="E50" s="37"/>
      <c r="F50" s="37"/>
      <c r="G50" s="84"/>
    </row>
    <row r="51" spans="1:7" s="94" customFormat="1" x14ac:dyDescent="0.35">
      <c r="A51" s="37"/>
      <c r="B51" s="37"/>
      <c r="C51" s="37"/>
      <c r="D51" s="37"/>
      <c r="E51" s="37"/>
      <c r="F51" s="37"/>
      <c r="G51" s="84"/>
    </row>
    <row r="52" spans="1:7" s="94" customFormat="1" x14ac:dyDescent="0.35">
      <c r="A52" s="37"/>
      <c r="B52" s="37"/>
      <c r="C52" s="37"/>
      <c r="D52" s="37"/>
      <c r="E52" s="37"/>
      <c r="F52" s="37"/>
      <c r="G52" s="84"/>
    </row>
    <row r="53" spans="1:7" s="94" customFormat="1" x14ac:dyDescent="0.35">
      <c r="A53" s="37"/>
      <c r="B53" s="37"/>
      <c r="C53" s="37"/>
      <c r="D53" s="37"/>
      <c r="E53" s="37"/>
      <c r="F53" s="37"/>
      <c r="G53" s="84"/>
    </row>
    <row r="54" spans="1:7" s="94" customFormat="1" x14ac:dyDescent="0.35">
      <c r="A54" s="37"/>
      <c r="B54" s="37"/>
      <c r="C54" s="37"/>
      <c r="D54" s="37"/>
      <c r="E54" s="37"/>
      <c r="F54" s="37"/>
      <c r="G54" s="84"/>
    </row>
    <row r="55" spans="1:7" s="94" customFormat="1" x14ac:dyDescent="0.35">
      <c r="A55" s="37"/>
      <c r="B55" s="37"/>
      <c r="C55" s="37"/>
      <c r="D55" s="37"/>
      <c r="E55" s="37"/>
      <c r="F55" s="37"/>
      <c r="G55" s="84"/>
    </row>
  </sheetData>
  <mergeCells count="14">
    <mergeCell ref="A15:O15"/>
    <mergeCell ref="A18:O18"/>
    <mergeCell ref="A27:O27"/>
    <mergeCell ref="D5:F5"/>
    <mergeCell ref="G5:G6"/>
    <mergeCell ref="H5:K5"/>
    <mergeCell ref="L5:O5"/>
    <mergeCell ref="A7:O7"/>
    <mergeCell ref="A1:B1"/>
    <mergeCell ref="A3:B3"/>
    <mergeCell ref="A4:C4"/>
    <mergeCell ref="A5:A6"/>
    <mergeCell ref="B5:B6"/>
    <mergeCell ref="C5:C6"/>
  </mergeCells>
  <pageMargins left="0.39374999999999999" right="0.39374999999999999" top="0.196527777777778" bottom="0.196527777777778" header="0.511811023622047" footer="0.511811023622047"/>
  <pageSetup paperSize="9" scale="9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День1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ведомость контроля</vt:lpstr>
      <vt:lpstr>итого (среднее значение)</vt:lpstr>
      <vt:lpstr>таблица повторов блюд</vt:lpstr>
      <vt:lpstr>приложение 1</vt:lpstr>
      <vt:lpstr>'День 5'!Область_печати</vt:lpstr>
      <vt:lpstr>'День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User</cp:lastModifiedBy>
  <cp:revision>47</cp:revision>
  <cp:lastPrinted>2021-12-16T12:10:31Z</cp:lastPrinted>
  <dcterms:created xsi:type="dcterms:W3CDTF">1996-10-08T23:32:33Z</dcterms:created>
  <dcterms:modified xsi:type="dcterms:W3CDTF">2024-01-30T16:54:11Z</dcterms:modified>
  <dc:language>ru-RU</dc:language>
</cp:coreProperties>
</file>